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4612 - Moorebank Landfill\Water Monitoring\2017\"/>
    </mc:Choice>
  </mc:AlternateContent>
  <bookViews>
    <workbookView xWindow="0" yWindow="0" windowWidth="28800" windowHeight="12210"/>
  </bookViews>
  <sheets>
    <sheet name="MP1" sheetId="16" r:id="rId1"/>
    <sheet name="MP2" sheetId="18" r:id="rId2"/>
    <sheet name="MP3" sheetId="19" r:id="rId3"/>
    <sheet name="MP4" sheetId="20" r:id="rId4"/>
    <sheet name="MP5" sheetId="21" r:id="rId5"/>
    <sheet name="MP7" sheetId="25" r:id="rId6"/>
    <sheet name="MP8" sheetId="22" r:id="rId7"/>
    <sheet name="MP9" sheetId="23" r:id="rId8"/>
    <sheet name="MP10" sheetId="24" r:id="rId9"/>
  </sheets>
  <definedNames>
    <definedName name="_xlnm.Print_Area" localSheetId="0">'MP1'!$A$1:$T$46</definedName>
    <definedName name="_xlnm.Print_Area" localSheetId="8">'MP10'!$A$1:$T$46</definedName>
    <definedName name="_xlnm.Print_Area" localSheetId="1">'MP2'!$A$1:$T$46</definedName>
    <definedName name="_xlnm.Print_Area" localSheetId="2">'MP3'!$A$1:$T$46</definedName>
    <definedName name="_xlnm.Print_Area" localSheetId="3">'MP4'!$A$1:$T$46</definedName>
    <definedName name="_xlnm.Print_Area" localSheetId="4">'MP5'!$A$1:$T$46</definedName>
    <definedName name="_xlnm.Print_Area" localSheetId="5">'MP7'!$A$1:$T$46</definedName>
    <definedName name="_xlnm.Print_Area" localSheetId="6">'MP8'!$A$1:$T$46</definedName>
    <definedName name="_xlnm.Print_Area" localSheetId="7">'MP9'!$A$1:$T$46</definedName>
  </definedNames>
  <calcPr calcId="171027"/>
</workbook>
</file>

<file path=xl/calcChain.xml><?xml version="1.0" encoding="utf-8"?>
<calcChain xmlns="http://schemas.openxmlformats.org/spreadsheetml/2006/main">
  <c r="K1" i="24" l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H23" i="24"/>
  <c r="G23" i="24"/>
  <c r="G22" i="24"/>
  <c r="H22" i="24" s="1"/>
  <c r="G21" i="24"/>
  <c r="H21" i="24" s="1"/>
  <c r="G20" i="24"/>
  <c r="H20" i="24" s="1"/>
  <c r="G19" i="24"/>
  <c r="H19" i="24" s="1"/>
  <c r="G18" i="24"/>
  <c r="H18" i="24" s="1"/>
  <c r="K1" i="23"/>
  <c r="G40" i="23"/>
  <c r="H40" i="23" s="1"/>
  <c r="G39" i="23"/>
  <c r="H39" i="23" s="1"/>
  <c r="H38" i="23"/>
  <c r="G38" i="23"/>
  <c r="G37" i="23"/>
  <c r="H37" i="23" s="1"/>
  <c r="G36" i="23"/>
  <c r="H36" i="23" s="1"/>
  <c r="H35" i="23"/>
  <c r="G35" i="23"/>
  <c r="G34" i="23"/>
  <c r="H34" i="23" s="1"/>
  <c r="G33" i="23"/>
  <c r="H33" i="23" s="1"/>
  <c r="H32" i="23"/>
  <c r="G32" i="23"/>
  <c r="G31" i="23"/>
  <c r="H31" i="23" s="1"/>
  <c r="G30" i="23"/>
  <c r="H30" i="23" s="1"/>
  <c r="H29" i="23"/>
  <c r="G29" i="23"/>
  <c r="G28" i="23"/>
  <c r="H28" i="23" s="1"/>
  <c r="G27" i="23"/>
  <c r="H27" i="23" s="1"/>
  <c r="H26" i="23"/>
  <c r="G26" i="23"/>
  <c r="G25" i="23"/>
  <c r="H25" i="23" s="1"/>
  <c r="G24" i="23"/>
  <c r="H24" i="23" s="1"/>
  <c r="H23" i="23"/>
  <c r="G23" i="23"/>
  <c r="G22" i="23"/>
  <c r="H22" i="23" s="1"/>
  <c r="G21" i="23"/>
  <c r="H21" i="23" s="1"/>
  <c r="G20" i="23"/>
  <c r="H20" i="23" s="1"/>
  <c r="G19" i="23"/>
  <c r="H19" i="23" s="1"/>
  <c r="G18" i="23"/>
  <c r="H18" i="23" s="1"/>
  <c r="K1" i="22"/>
  <c r="G40" i="22"/>
  <c r="H40" i="22" s="1"/>
  <c r="G39" i="22"/>
  <c r="H39" i="22" s="1"/>
  <c r="H38" i="22"/>
  <c r="G38" i="22"/>
  <c r="G37" i="22"/>
  <c r="H37" i="22" s="1"/>
  <c r="G36" i="22"/>
  <c r="H36" i="22" s="1"/>
  <c r="H35" i="22"/>
  <c r="G35" i="22"/>
  <c r="G34" i="22"/>
  <c r="H34" i="22" s="1"/>
  <c r="G33" i="22"/>
  <c r="H33" i="22" s="1"/>
  <c r="H32" i="22"/>
  <c r="G32" i="22"/>
  <c r="G31" i="22"/>
  <c r="H31" i="22" s="1"/>
  <c r="G30" i="22"/>
  <c r="H30" i="22" s="1"/>
  <c r="H29" i="22"/>
  <c r="G29" i="22"/>
  <c r="G28" i="22"/>
  <c r="H28" i="22" s="1"/>
  <c r="G27" i="22"/>
  <c r="H27" i="22" s="1"/>
  <c r="H26" i="22"/>
  <c r="G26" i="22"/>
  <c r="G25" i="22"/>
  <c r="H25" i="22" s="1"/>
  <c r="G24" i="22"/>
  <c r="H24" i="22" s="1"/>
  <c r="H23" i="22"/>
  <c r="G23" i="22"/>
  <c r="G22" i="22"/>
  <c r="H22" i="22" s="1"/>
  <c r="G21" i="22"/>
  <c r="H21" i="22" s="1"/>
  <c r="H20" i="22"/>
  <c r="G20" i="22"/>
  <c r="G19" i="22"/>
  <c r="H19" i="22" s="1"/>
  <c r="G18" i="22"/>
  <c r="H18" i="22" s="1"/>
  <c r="K1" i="25"/>
  <c r="G40" i="25"/>
  <c r="H40" i="25" s="1"/>
  <c r="H39" i="25"/>
  <c r="G39" i="25"/>
  <c r="G38" i="25"/>
  <c r="H38" i="25" s="1"/>
  <c r="G37" i="25"/>
  <c r="H37" i="25" s="1"/>
  <c r="H36" i="25"/>
  <c r="G36" i="25"/>
  <c r="G35" i="25"/>
  <c r="H35" i="25" s="1"/>
  <c r="G34" i="25"/>
  <c r="H34" i="25" s="1"/>
  <c r="H33" i="25"/>
  <c r="G33" i="25"/>
  <c r="G32" i="25"/>
  <c r="H32" i="25" s="1"/>
  <c r="G31" i="25"/>
  <c r="H31" i="25" s="1"/>
  <c r="H30" i="25"/>
  <c r="G30" i="25"/>
  <c r="G29" i="25"/>
  <c r="H29" i="25" s="1"/>
  <c r="G28" i="25"/>
  <c r="H28" i="25" s="1"/>
  <c r="H27" i="25"/>
  <c r="G27" i="25"/>
  <c r="G26" i="25"/>
  <c r="H26" i="25" s="1"/>
  <c r="G25" i="25"/>
  <c r="H25" i="25" s="1"/>
  <c r="H24" i="25"/>
  <c r="G24" i="25"/>
  <c r="G23" i="25"/>
  <c r="H23" i="25" s="1"/>
  <c r="G22" i="25"/>
  <c r="H22" i="25" s="1"/>
  <c r="H21" i="25"/>
  <c r="G21" i="25"/>
  <c r="G20" i="25"/>
  <c r="H20" i="25" s="1"/>
  <c r="G19" i="25"/>
  <c r="H19" i="25" s="1"/>
  <c r="H18" i="25"/>
  <c r="G18" i="25"/>
  <c r="K1" i="21"/>
  <c r="G40" i="21"/>
  <c r="H40" i="21" s="1"/>
  <c r="G39" i="21"/>
  <c r="H39" i="21" s="1"/>
  <c r="H38" i="21"/>
  <c r="G38" i="21"/>
  <c r="G37" i="21"/>
  <c r="H37" i="21" s="1"/>
  <c r="G36" i="21"/>
  <c r="H36" i="21" s="1"/>
  <c r="H35" i="21"/>
  <c r="G35" i="21"/>
  <c r="G34" i="21"/>
  <c r="H34" i="21" s="1"/>
  <c r="G33" i="21"/>
  <c r="H33" i="21" s="1"/>
  <c r="H32" i="21"/>
  <c r="G32" i="21"/>
  <c r="G31" i="21"/>
  <c r="H31" i="21" s="1"/>
  <c r="G30" i="21"/>
  <c r="H30" i="21" s="1"/>
  <c r="H29" i="21"/>
  <c r="G29" i="21"/>
  <c r="G28" i="21"/>
  <c r="H28" i="21" s="1"/>
  <c r="G27" i="21"/>
  <c r="H27" i="21" s="1"/>
  <c r="H26" i="21"/>
  <c r="G26" i="21"/>
  <c r="G25" i="21"/>
  <c r="H25" i="21" s="1"/>
  <c r="G24" i="21"/>
  <c r="H24" i="21" s="1"/>
  <c r="H23" i="21"/>
  <c r="G23" i="21"/>
  <c r="G22" i="21"/>
  <c r="H22" i="21" s="1"/>
  <c r="G21" i="21"/>
  <c r="H21" i="21" s="1"/>
  <c r="H20" i="21"/>
  <c r="G20" i="21"/>
  <c r="G19" i="21"/>
  <c r="H19" i="21" s="1"/>
  <c r="G18" i="21"/>
  <c r="H18" i="21" s="1"/>
  <c r="K1" i="20"/>
  <c r="G40" i="20"/>
  <c r="H40" i="20" s="1"/>
  <c r="G39" i="20"/>
  <c r="H39" i="20" s="1"/>
  <c r="H38" i="20"/>
  <c r="G38" i="20"/>
  <c r="G37" i="20"/>
  <c r="H37" i="20" s="1"/>
  <c r="G36" i="20"/>
  <c r="H36" i="20" s="1"/>
  <c r="H35" i="20"/>
  <c r="G35" i="20"/>
  <c r="G34" i="20"/>
  <c r="H34" i="20" s="1"/>
  <c r="G33" i="20"/>
  <c r="H33" i="20" s="1"/>
  <c r="H32" i="20"/>
  <c r="G32" i="20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K1" i="19"/>
  <c r="G40" i="19"/>
  <c r="H40" i="19" s="1"/>
  <c r="G39" i="19"/>
  <c r="H39" i="19" s="1"/>
  <c r="H38" i="19"/>
  <c r="G38" i="19"/>
  <c r="G37" i="19"/>
  <c r="H37" i="19" s="1"/>
  <c r="G36" i="19"/>
  <c r="H36" i="19" s="1"/>
  <c r="H35" i="19"/>
  <c r="G35" i="19"/>
  <c r="G34" i="19"/>
  <c r="H34" i="19" s="1"/>
  <c r="G33" i="19"/>
  <c r="H33" i="19" s="1"/>
  <c r="H32" i="19"/>
  <c r="G32" i="19"/>
  <c r="G31" i="19"/>
  <c r="H31" i="19" s="1"/>
  <c r="G30" i="19"/>
  <c r="H30" i="19" s="1"/>
  <c r="H29" i="19"/>
  <c r="G29" i="19"/>
  <c r="G28" i="19"/>
  <c r="H28" i="19" s="1"/>
  <c r="G27" i="19"/>
  <c r="H27" i="19" s="1"/>
  <c r="H26" i="19"/>
  <c r="G26" i="19"/>
  <c r="G25" i="19"/>
  <c r="H25" i="19" s="1"/>
  <c r="G24" i="19"/>
  <c r="H24" i="19" s="1"/>
  <c r="H23" i="19"/>
  <c r="G23" i="19"/>
  <c r="G22" i="19"/>
  <c r="H22" i="19" s="1"/>
  <c r="G21" i="19"/>
  <c r="H21" i="19" s="1"/>
  <c r="H20" i="19"/>
  <c r="G20" i="19"/>
  <c r="G19" i="19"/>
  <c r="H19" i="19" s="1"/>
  <c r="G18" i="19"/>
  <c r="H18" i="19" s="1"/>
  <c r="K1" i="18"/>
  <c r="G40" i="18"/>
  <c r="H40" i="18" s="1"/>
  <c r="G39" i="18"/>
  <c r="H39" i="18" s="1"/>
  <c r="H38" i="18"/>
  <c r="G38" i="18"/>
  <c r="G37" i="18"/>
  <c r="H37" i="18" s="1"/>
  <c r="G36" i="18"/>
  <c r="H36" i="18" s="1"/>
  <c r="H35" i="18"/>
  <c r="G35" i="18"/>
  <c r="G34" i="18"/>
  <c r="H34" i="18" s="1"/>
  <c r="G33" i="18"/>
  <c r="H33" i="18" s="1"/>
  <c r="H32" i="18"/>
  <c r="G32" i="18"/>
  <c r="G31" i="18"/>
  <c r="H31" i="18" s="1"/>
  <c r="G30" i="18"/>
  <c r="H30" i="18" s="1"/>
  <c r="H29" i="18"/>
  <c r="G29" i="18"/>
  <c r="G28" i="18"/>
  <c r="H28" i="18" s="1"/>
  <c r="G27" i="18"/>
  <c r="H27" i="18" s="1"/>
  <c r="H26" i="18"/>
  <c r="G26" i="18"/>
  <c r="G25" i="18"/>
  <c r="H25" i="18" s="1"/>
  <c r="G24" i="18"/>
  <c r="H24" i="18" s="1"/>
  <c r="H23" i="18"/>
  <c r="G23" i="18"/>
  <c r="G22" i="18"/>
  <c r="H22" i="18" s="1"/>
  <c r="G21" i="18"/>
  <c r="H21" i="18" s="1"/>
  <c r="H20" i="18"/>
  <c r="G20" i="18"/>
  <c r="G19" i="18"/>
  <c r="H19" i="18" s="1"/>
  <c r="G18" i="18"/>
  <c r="H18" i="18" s="1"/>
  <c r="G40" i="16"/>
  <c r="H40" i="16" s="1"/>
  <c r="G39" i="16"/>
  <c r="H39" i="16" s="1"/>
  <c r="H38" i="16"/>
  <c r="G38" i="16"/>
  <c r="G37" i="16"/>
  <c r="H37" i="16" s="1"/>
  <c r="G36" i="16"/>
  <c r="H36" i="16" s="1"/>
  <c r="H35" i="16"/>
  <c r="G35" i="16"/>
  <c r="G34" i="16"/>
  <c r="H34" i="16" s="1"/>
  <c r="G33" i="16"/>
  <c r="H33" i="16" s="1"/>
  <c r="H32" i="16"/>
  <c r="G32" i="16"/>
  <c r="G31" i="16"/>
  <c r="H31" i="16" s="1"/>
  <c r="G30" i="16"/>
  <c r="H30" i="16" s="1"/>
  <c r="H29" i="16"/>
  <c r="G29" i="16"/>
  <c r="G28" i="16"/>
  <c r="H28" i="16" s="1"/>
  <c r="G27" i="16"/>
  <c r="H27" i="16" s="1"/>
  <c r="H26" i="16"/>
  <c r="G26" i="16"/>
  <c r="G25" i="16"/>
  <c r="H25" i="16" s="1"/>
  <c r="G24" i="16"/>
  <c r="H24" i="16" s="1"/>
  <c r="H23" i="16"/>
  <c r="G23" i="16"/>
  <c r="G22" i="16"/>
  <c r="H22" i="16" s="1"/>
  <c r="G21" i="16"/>
  <c r="H21" i="16" s="1"/>
  <c r="H20" i="16"/>
  <c r="G20" i="16"/>
  <c r="G19" i="16"/>
  <c r="H19" i="16" s="1"/>
  <c r="G18" i="16"/>
  <c r="H18" i="16" s="1"/>
  <c r="W17" i="24" l="1"/>
  <c r="W17" i="22"/>
  <c r="W17" i="25"/>
  <c r="W17" i="21"/>
  <c r="W17" i="20"/>
  <c r="W17" i="19"/>
  <c r="W17" i="18"/>
  <c r="K40" i="24" l="1"/>
  <c r="J40" i="24"/>
  <c r="I40" i="24"/>
  <c r="K39" i="24"/>
  <c r="J39" i="24"/>
  <c r="I39" i="24"/>
  <c r="K38" i="24"/>
  <c r="J38" i="24"/>
  <c r="I38" i="24"/>
  <c r="K37" i="24"/>
  <c r="J37" i="24"/>
  <c r="I37" i="24"/>
  <c r="K36" i="24"/>
  <c r="J36" i="24"/>
  <c r="I36" i="24"/>
  <c r="K35" i="24"/>
  <c r="J35" i="24"/>
  <c r="I35" i="24"/>
  <c r="K34" i="24"/>
  <c r="J34" i="24"/>
  <c r="I34" i="24"/>
  <c r="K33" i="24"/>
  <c r="J33" i="24"/>
  <c r="I33" i="24"/>
  <c r="K32" i="24"/>
  <c r="J32" i="24"/>
  <c r="I32" i="24"/>
  <c r="K31" i="24"/>
  <c r="J31" i="24"/>
  <c r="I31" i="24"/>
  <c r="K30" i="24"/>
  <c r="J30" i="24"/>
  <c r="I30" i="24"/>
  <c r="K29" i="24"/>
  <c r="J29" i="24"/>
  <c r="I29" i="24"/>
  <c r="K28" i="24"/>
  <c r="J28" i="24"/>
  <c r="I28" i="24"/>
  <c r="K27" i="24"/>
  <c r="J27" i="24"/>
  <c r="I27" i="24"/>
  <c r="K26" i="24"/>
  <c r="J26" i="24"/>
  <c r="I26" i="24"/>
  <c r="K25" i="24"/>
  <c r="J25" i="24"/>
  <c r="I25" i="24"/>
  <c r="K24" i="24"/>
  <c r="J24" i="24"/>
  <c r="I24" i="24"/>
  <c r="K23" i="24"/>
  <c r="J23" i="24"/>
  <c r="I23" i="24"/>
  <c r="K22" i="24"/>
  <c r="J22" i="24"/>
  <c r="I22" i="24"/>
  <c r="K21" i="24"/>
  <c r="J21" i="24"/>
  <c r="I21" i="24"/>
  <c r="K20" i="24"/>
  <c r="J20" i="24"/>
  <c r="I20" i="24"/>
  <c r="K19" i="24"/>
  <c r="J19" i="24"/>
  <c r="I19" i="24"/>
  <c r="K18" i="24"/>
  <c r="J18" i="24"/>
  <c r="I18" i="24"/>
  <c r="K40" i="23"/>
  <c r="J40" i="23"/>
  <c r="I40" i="23"/>
  <c r="K39" i="23"/>
  <c r="J39" i="23"/>
  <c r="I39" i="23"/>
  <c r="K38" i="23"/>
  <c r="J38" i="23"/>
  <c r="I38" i="23"/>
  <c r="K37" i="23"/>
  <c r="J37" i="23"/>
  <c r="I37" i="23"/>
  <c r="K36" i="23"/>
  <c r="J36" i="23"/>
  <c r="I36" i="23"/>
  <c r="K35" i="23"/>
  <c r="J35" i="23"/>
  <c r="I35" i="23"/>
  <c r="K34" i="23"/>
  <c r="J34" i="23"/>
  <c r="I34" i="23"/>
  <c r="K33" i="23"/>
  <c r="J33" i="23"/>
  <c r="I33" i="23"/>
  <c r="K32" i="23"/>
  <c r="J32" i="23"/>
  <c r="I32" i="23"/>
  <c r="K31" i="23"/>
  <c r="J31" i="23"/>
  <c r="I31" i="23"/>
  <c r="K30" i="23"/>
  <c r="J30" i="23"/>
  <c r="I30" i="23"/>
  <c r="K29" i="23"/>
  <c r="J29" i="23"/>
  <c r="I29" i="23"/>
  <c r="K28" i="23"/>
  <c r="J28" i="23"/>
  <c r="I28" i="23"/>
  <c r="K27" i="23"/>
  <c r="J27" i="23"/>
  <c r="I27" i="23"/>
  <c r="K26" i="23"/>
  <c r="J26" i="23"/>
  <c r="I26" i="23"/>
  <c r="K25" i="23"/>
  <c r="J25" i="23"/>
  <c r="I25" i="23"/>
  <c r="K24" i="23"/>
  <c r="J24" i="23"/>
  <c r="I24" i="23"/>
  <c r="K23" i="23"/>
  <c r="J23" i="23"/>
  <c r="I23" i="23"/>
  <c r="K22" i="23"/>
  <c r="J22" i="23"/>
  <c r="I22" i="23"/>
  <c r="K21" i="23"/>
  <c r="J21" i="23"/>
  <c r="I21" i="23"/>
  <c r="K20" i="23"/>
  <c r="J20" i="23"/>
  <c r="I20" i="23"/>
  <c r="K19" i="23"/>
  <c r="J19" i="23"/>
  <c r="I19" i="23"/>
  <c r="K18" i="23"/>
  <c r="J18" i="23"/>
  <c r="I18" i="23"/>
  <c r="K40" i="22"/>
  <c r="J40" i="22"/>
  <c r="I40" i="22"/>
  <c r="K39" i="22"/>
  <c r="J39" i="22"/>
  <c r="I39" i="22"/>
  <c r="K38" i="22"/>
  <c r="J38" i="22"/>
  <c r="I38" i="22"/>
  <c r="K37" i="22"/>
  <c r="J37" i="22"/>
  <c r="I37" i="22"/>
  <c r="K36" i="22"/>
  <c r="J36" i="22"/>
  <c r="I36" i="22"/>
  <c r="K35" i="22"/>
  <c r="J35" i="22"/>
  <c r="I35" i="22"/>
  <c r="K34" i="22"/>
  <c r="J34" i="22"/>
  <c r="I34" i="22"/>
  <c r="K33" i="22"/>
  <c r="J33" i="22"/>
  <c r="I33" i="22"/>
  <c r="K32" i="22"/>
  <c r="J32" i="22"/>
  <c r="I32" i="22"/>
  <c r="K31" i="22"/>
  <c r="J31" i="22"/>
  <c r="I31" i="22"/>
  <c r="K30" i="22"/>
  <c r="J30" i="22"/>
  <c r="I30" i="22"/>
  <c r="K29" i="22"/>
  <c r="J29" i="22"/>
  <c r="I29" i="22"/>
  <c r="K28" i="22"/>
  <c r="J28" i="22"/>
  <c r="I28" i="22"/>
  <c r="K27" i="22"/>
  <c r="J27" i="22"/>
  <c r="I27" i="22"/>
  <c r="K26" i="22"/>
  <c r="J26" i="22"/>
  <c r="I26" i="22"/>
  <c r="K25" i="22"/>
  <c r="J25" i="22"/>
  <c r="I25" i="22"/>
  <c r="K24" i="22"/>
  <c r="J24" i="22"/>
  <c r="I24" i="22"/>
  <c r="K23" i="22"/>
  <c r="J23" i="22"/>
  <c r="I23" i="22"/>
  <c r="K22" i="22"/>
  <c r="J22" i="22"/>
  <c r="I22" i="22"/>
  <c r="K21" i="22"/>
  <c r="J21" i="22"/>
  <c r="I21" i="22"/>
  <c r="K20" i="22"/>
  <c r="J20" i="22"/>
  <c r="I20" i="22"/>
  <c r="K19" i="22"/>
  <c r="J19" i="22"/>
  <c r="I19" i="22"/>
  <c r="K18" i="22"/>
  <c r="J18" i="22"/>
  <c r="I18" i="22"/>
  <c r="K40" i="25"/>
  <c r="J40" i="25"/>
  <c r="I40" i="25"/>
  <c r="K39" i="25"/>
  <c r="J39" i="25"/>
  <c r="I39" i="25"/>
  <c r="K38" i="25"/>
  <c r="J38" i="25"/>
  <c r="I38" i="25"/>
  <c r="K37" i="25"/>
  <c r="J37" i="25"/>
  <c r="I37" i="25"/>
  <c r="K36" i="25"/>
  <c r="J36" i="25"/>
  <c r="I36" i="25"/>
  <c r="K35" i="25"/>
  <c r="J35" i="25"/>
  <c r="I35" i="25"/>
  <c r="K34" i="25"/>
  <c r="J34" i="25"/>
  <c r="I34" i="25"/>
  <c r="K33" i="25"/>
  <c r="J33" i="25"/>
  <c r="I33" i="25"/>
  <c r="K32" i="25"/>
  <c r="J32" i="25"/>
  <c r="I32" i="25"/>
  <c r="K31" i="25"/>
  <c r="J31" i="25"/>
  <c r="I31" i="25"/>
  <c r="K30" i="25"/>
  <c r="J30" i="25"/>
  <c r="I30" i="25"/>
  <c r="K29" i="25"/>
  <c r="J29" i="25"/>
  <c r="I29" i="25"/>
  <c r="K28" i="25"/>
  <c r="J28" i="25"/>
  <c r="I28" i="25"/>
  <c r="K27" i="25"/>
  <c r="J27" i="25"/>
  <c r="I27" i="25"/>
  <c r="K26" i="25"/>
  <c r="J26" i="25"/>
  <c r="I26" i="25"/>
  <c r="K25" i="25"/>
  <c r="J25" i="25"/>
  <c r="I25" i="25"/>
  <c r="K24" i="25"/>
  <c r="J24" i="25"/>
  <c r="I24" i="25"/>
  <c r="K23" i="25"/>
  <c r="J23" i="25"/>
  <c r="I23" i="25"/>
  <c r="K22" i="25"/>
  <c r="J22" i="25"/>
  <c r="I22" i="25"/>
  <c r="K21" i="25"/>
  <c r="J21" i="25"/>
  <c r="I21" i="25"/>
  <c r="K20" i="25"/>
  <c r="J20" i="25"/>
  <c r="I20" i="25"/>
  <c r="K19" i="25"/>
  <c r="J19" i="25"/>
  <c r="I19" i="25"/>
  <c r="K18" i="25"/>
  <c r="J18" i="25"/>
  <c r="I18" i="25"/>
  <c r="K40" i="21"/>
  <c r="J40" i="21"/>
  <c r="I40" i="21"/>
  <c r="K39" i="21"/>
  <c r="J39" i="21"/>
  <c r="I39" i="21"/>
  <c r="K38" i="21"/>
  <c r="J38" i="21"/>
  <c r="I38" i="21"/>
  <c r="K37" i="21"/>
  <c r="J37" i="21"/>
  <c r="I37" i="21"/>
  <c r="K36" i="21"/>
  <c r="J36" i="21"/>
  <c r="I36" i="21"/>
  <c r="K35" i="21"/>
  <c r="J35" i="21"/>
  <c r="I35" i="21"/>
  <c r="K34" i="21"/>
  <c r="J34" i="21"/>
  <c r="I34" i="21"/>
  <c r="K33" i="21"/>
  <c r="J33" i="21"/>
  <c r="I33" i="21"/>
  <c r="K32" i="21"/>
  <c r="J32" i="21"/>
  <c r="I32" i="21"/>
  <c r="K31" i="21"/>
  <c r="J31" i="21"/>
  <c r="I31" i="21"/>
  <c r="K30" i="21"/>
  <c r="J30" i="21"/>
  <c r="I30" i="21"/>
  <c r="K29" i="21"/>
  <c r="J29" i="21"/>
  <c r="I29" i="21"/>
  <c r="K28" i="21"/>
  <c r="J28" i="21"/>
  <c r="I28" i="21"/>
  <c r="K27" i="21"/>
  <c r="J27" i="21"/>
  <c r="I27" i="21"/>
  <c r="K26" i="21"/>
  <c r="J26" i="21"/>
  <c r="I26" i="21"/>
  <c r="K25" i="21"/>
  <c r="J25" i="21"/>
  <c r="I25" i="21"/>
  <c r="K24" i="21"/>
  <c r="J24" i="21"/>
  <c r="I24" i="21"/>
  <c r="K23" i="21"/>
  <c r="J23" i="21"/>
  <c r="I23" i="21"/>
  <c r="K22" i="21"/>
  <c r="J22" i="21"/>
  <c r="I22" i="21"/>
  <c r="K21" i="21"/>
  <c r="J21" i="21"/>
  <c r="I21" i="21"/>
  <c r="K20" i="21"/>
  <c r="J20" i="21"/>
  <c r="I20" i="21"/>
  <c r="K19" i="21"/>
  <c r="J19" i="21"/>
  <c r="I19" i="21"/>
  <c r="K18" i="21"/>
  <c r="J18" i="21"/>
  <c r="I18" i="21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40" i="19"/>
  <c r="J40" i="19"/>
  <c r="I40" i="19"/>
  <c r="K39" i="19"/>
  <c r="J39" i="19"/>
  <c r="I39" i="19"/>
  <c r="K38" i="19"/>
  <c r="J38" i="19"/>
  <c r="I38" i="19"/>
  <c r="K37" i="19"/>
  <c r="J37" i="19"/>
  <c r="I37" i="19"/>
  <c r="K36" i="19"/>
  <c r="J36" i="19"/>
  <c r="I36" i="19"/>
  <c r="K35" i="19"/>
  <c r="J35" i="19"/>
  <c r="I35" i="19"/>
  <c r="K34" i="19"/>
  <c r="J34" i="19"/>
  <c r="I34" i="19"/>
  <c r="K33" i="19"/>
  <c r="J33" i="19"/>
  <c r="I33" i="19"/>
  <c r="K32" i="19"/>
  <c r="J32" i="19"/>
  <c r="I32" i="19"/>
  <c r="K31" i="19"/>
  <c r="J31" i="19"/>
  <c r="I31" i="19"/>
  <c r="K30" i="19"/>
  <c r="J30" i="19"/>
  <c r="I30" i="19"/>
  <c r="K29" i="19"/>
  <c r="J29" i="19"/>
  <c r="I29" i="19"/>
  <c r="K28" i="19"/>
  <c r="J28" i="19"/>
  <c r="I28" i="19"/>
  <c r="K27" i="19"/>
  <c r="J27" i="19"/>
  <c r="I27" i="19"/>
  <c r="K26" i="19"/>
  <c r="J26" i="19"/>
  <c r="I26" i="19"/>
  <c r="K25" i="19"/>
  <c r="J25" i="19"/>
  <c r="I25" i="19"/>
  <c r="K24" i="19"/>
  <c r="J24" i="19"/>
  <c r="I24" i="19"/>
  <c r="K23" i="19"/>
  <c r="J23" i="19"/>
  <c r="I23" i="19"/>
  <c r="K22" i="19"/>
  <c r="J22" i="19"/>
  <c r="I22" i="19"/>
  <c r="K21" i="19"/>
  <c r="J21" i="19"/>
  <c r="I21" i="19"/>
  <c r="K20" i="19"/>
  <c r="J20" i="19"/>
  <c r="I20" i="19"/>
  <c r="K19" i="19"/>
  <c r="J19" i="19"/>
  <c r="I19" i="19"/>
  <c r="K18" i="19"/>
  <c r="J18" i="19"/>
  <c r="I18" i="19"/>
  <c r="K40" i="18"/>
  <c r="J40" i="18"/>
  <c r="I40" i="18"/>
  <c r="K39" i="18"/>
  <c r="J39" i="18"/>
  <c r="I39" i="18"/>
  <c r="K38" i="18"/>
  <c r="J38" i="18"/>
  <c r="I38" i="18"/>
  <c r="K37" i="18"/>
  <c r="J37" i="18"/>
  <c r="I37" i="18"/>
  <c r="K36" i="18"/>
  <c r="J36" i="18"/>
  <c r="I36" i="18"/>
  <c r="K35" i="18"/>
  <c r="J35" i="18"/>
  <c r="I35" i="18"/>
  <c r="K34" i="18"/>
  <c r="J34" i="18"/>
  <c r="I34" i="18"/>
  <c r="K33" i="18"/>
  <c r="J33" i="18"/>
  <c r="I33" i="18"/>
  <c r="K32" i="18"/>
  <c r="J32" i="18"/>
  <c r="I32" i="18"/>
  <c r="K31" i="18"/>
  <c r="J31" i="18"/>
  <c r="I31" i="18"/>
  <c r="K30" i="18"/>
  <c r="J30" i="18"/>
  <c r="I30" i="18"/>
  <c r="K29" i="18"/>
  <c r="J29" i="18"/>
  <c r="I29" i="18"/>
  <c r="K28" i="18"/>
  <c r="J28" i="18"/>
  <c r="I28" i="18"/>
  <c r="K27" i="18"/>
  <c r="J27" i="18"/>
  <c r="I27" i="18"/>
  <c r="K26" i="18"/>
  <c r="J26" i="18"/>
  <c r="I26" i="18"/>
  <c r="K25" i="18"/>
  <c r="J25" i="18"/>
  <c r="I25" i="18"/>
  <c r="K24" i="18"/>
  <c r="J24" i="18"/>
  <c r="I24" i="18"/>
  <c r="K23" i="18"/>
  <c r="J23" i="18"/>
  <c r="I23" i="18"/>
  <c r="K22" i="18"/>
  <c r="J22" i="18"/>
  <c r="I22" i="18"/>
  <c r="K21" i="18"/>
  <c r="J21" i="18"/>
  <c r="I21" i="18"/>
  <c r="K20" i="18"/>
  <c r="J20" i="18"/>
  <c r="I20" i="18"/>
  <c r="K19" i="18"/>
  <c r="J19" i="18"/>
  <c r="I19" i="18"/>
  <c r="K18" i="18"/>
  <c r="J18" i="18"/>
  <c r="I18" i="18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18" i="16"/>
</calcChain>
</file>

<file path=xl/sharedStrings.xml><?xml version="1.0" encoding="utf-8"?>
<sst xmlns="http://schemas.openxmlformats.org/spreadsheetml/2006/main" count="622" uniqueCount="58">
  <si>
    <t>Pollutant</t>
  </si>
  <si>
    <t>Unit of Measure</t>
  </si>
  <si>
    <t>Lowest sample value</t>
  </si>
  <si>
    <t>Highest sample value</t>
  </si>
  <si>
    <t>Mean of samples</t>
  </si>
  <si>
    <t>mg/L</t>
  </si>
  <si>
    <t>pH</t>
  </si>
  <si>
    <t>100 Percentile Concentration Limit</t>
  </si>
  <si>
    <t>Sample Date</t>
  </si>
  <si>
    <t>Monitoring Point 2:</t>
  </si>
  <si>
    <t>Monitoring Point 1:</t>
  </si>
  <si>
    <t>Summary of Results:</t>
  </si>
  <si>
    <t>Location of Monitoring Points:</t>
  </si>
  <si>
    <t>Water Monitoring Requirements:</t>
  </si>
  <si>
    <t>EPA Licence No: 4612</t>
  </si>
  <si>
    <r>
      <t>Alkalinity (as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</si>
  <si>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Aluminium (Al)</t>
  </si>
  <si>
    <t>Arsenic (As)</t>
  </si>
  <si>
    <t>Barium (Ba)</t>
  </si>
  <si>
    <t>Cadmium (Cd)</t>
  </si>
  <si>
    <t>Chromium (Cr)</t>
  </si>
  <si>
    <t>Conductivity</t>
  </si>
  <si>
    <t>uS/cm</t>
  </si>
  <si>
    <t>Copper (Cu)</t>
  </si>
  <si>
    <t>Iron (Fe)</t>
  </si>
  <si>
    <t>Lead (Pb)</t>
  </si>
  <si>
    <t>Manganese (Mn)</t>
  </si>
  <si>
    <t>Mercury (Hg)</t>
  </si>
  <si>
    <t>Nitrate + Nitrite (oxidised Nitrogen)</t>
  </si>
  <si>
    <t>Nitrogen-Ammonia</t>
  </si>
  <si>
    <t>Organochlorine Pesticides</t>
  </si>
  <si>
    <t>ug/L</t>
  </si>
  <si>
    <t>Phenols</t>
  </si>
  <si>
    <t>Polycyclic Aromatic Hydrocarbons</t>
  </si>
  <si>
    <t>Selenium (Se)</t>
  </si>
  <si>
    <t>Total Dissolved Solids</t>
  </si>
  <si>
    <t>Total Organic Carbon</t>
  </si>
  <si>
    <t>Total Petroleum Hydrocarbons</t>
  </si>
  <si>
    <t>Zinc (Zn)</t>
  </si>
  <si>
    <t>Sampling frequency</t>
  </si>
  <si>
    <t>Every month</t>
  </si>
  <si>
    <t>Every 3 months</t>
  </si>
  <si>
    <t>Every 6 months</t>
  </si>
  <si>
    <t>Benedict Industries Pty Limited</t>
  </si>
  <si>
    <t>Moorebank - 146 Newbridge Road, Moorebank NSW 2170</t>
  </si>
  <si>
    <t>Grab samples are required to be taken every 3/6 months.</t>
  </si>
  <si>
    <t>Boreholes labelled on map titled "Location Plan" submitted to the EPA on 14 March 2003.</t>
  </si>
  <si>
    <t>No limits apply - sampling for monitoring purposes only</t>
  </si>
  <si>
    <t>Monitoring Point 3:</t>
  </si>
  <si>
    <t>Monitoring Point 4:</t>
  </si>
  <si>
    <t>Monitoring Point 5:</t>
  </si>
  <si>
    <t>Monitoring Point 8:</t>
  </si>
  <si>
    <t>Monitoring Point 9:</t>
  </si>
  <si>
    <t>Monitoring Point 10:</t>
  </si>
  <si>
    <t>Monitoring Point 7:</t>
  </si>
  <si>
    <t>No. of Samples Required by Licence</t>
  </si>
  <si>
    <t>No. of Samples Collected &amp; Analysed</t>
  </si>
  <si>
    <t>2017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</si>
</sst>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1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1" fillId="5" borderId="10" xfId="0" applyNumberFormat="1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2" fontId="6" fillId="0" borderId="1" xfId="1" quotePrefix="1" applyNumberFormat="1" applyFont="1" applyFill="1" applyBorder="1" applyAlignment="1">
      <alignment horizontal="center" vertical="center"/>
    </xf>
    <xf numFmtId="2" fontId="6" fillId="0" borderId="12" xfId="1" quotePrefix="1" applyNumberFormat="1" applyFont="1" applyFill="1" applyBorder="1" applyAlignment="1">
      <alignment horizontal="center" vertical="center"/>
    </xf>
    <xf numFmtId="14" fontId="5" fillId="0" borderId="3" xfId="1" applyNumberFormat="1" applyFont="1" applyBorder="1"/>
    <xf numFmtId="14" fontId="5" fillId="0" borderId="5" xfId="1" applyNumberFormat="1" applyFont="1" applyBorder="1"/>
    <xf numFmtId="2" fontId="6" fillId="0" borderId="2" xfId="1" quotePrefix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" fontId="1" fillId="0" borderId="8" xfId="1" applyNumberFormat="1" applyBorder="1" applyAlignment="1">
      <alignment horizontal="center" vertical="center"/>
    </xf>
    <xf numFmtId="0" fontId="1" fillId="7" borderId="18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7" borderId="12" xfId="1" applyFill="1" applyBorder="1" applyAlignment="1">
      <alignment horizontal="center" vertical="center"/>
    </xf>
    <xf numFmtId="0" fontId="1" fillId="8" borderId="24" xfId="1" applyFill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0" fontId="1" fillId="6" borderId="10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7" borderId="10" xfId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/>
    </xf>
    <xf numFmtId="0" fontId="1" fillId="8" borderId="25" xfId="1" applyFill="1" applyBorder="1" applyAlignment="1">
      <alignment horizontal="center" vertical="center"/>
    </xf>
    <xf numFmtId="0" fontId="1" fillId="7" borderId="2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" fontId="1" fillId="0" borderId="28" xfId="1" applyNumberFormat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26" xfId="1" applyFill="1" applyBorder="1" applyAlignment="1">
      <alignment horizontal="center" vertical="center"/>
    </xf>
    <xf numFmtId="0" fontId="1" fillId="4" borderId="22" xfId="1" applyFill="1" applyBorder="1" applyAlignment="1">
      <alignment horizontal="center" vertical="center"/>
    </xf>
    <xf numFmtId="0" fontId="1" fillId="7" borderId="7" xfId="1" applyFill="1" applyBorder="1" applyAlignment="1">
      <alignment horizontal="center" vertical="center"/>
    </xf>
    <xf numFmtId="0" fontId="1" fillId="7" borderId="2" xfId="1" applyFill="1" applyBorder="1" applyAlignment="1">
      <alignment horizontal="center" vertical="center"/>
    </xf>
    <xf numFmtId="164" fontId="1" fillId="4" borderId="4" xfId="1" applyNumberFormat="1" applyFill="1" applyBorder="1" applyAlignment="1">
      <alignment horizontal="center" vertical="center"/>
    </xf>
    <xf numFmtId="14" fontId="5" fillId="0" borderId="3" xfId="1" applyNumberFormat="1" applyFont="1" applyBorder="1" applyAlignment="1">
      <alignment horizontal="center" vertical="center"/>
    </xf>
    <xf numFmtId="14" fontId="5" fillId="0" borderId="5" xfId="1" applyNumberFormat="1" applyFont="1" applyBorder="1" applyAlignment="1">
      <alignment horizontal="center" vertical="center"/>
    </xf>
    <xf numFmtId="14" fontId="5" fillId="0" borderId="23" xfId="1" applyNumberFormat="1" applyFont="1" applyBorder="1" applyAlignment="1">
      <alignment horizontal="center" vertical="center"/>
    </xf>
    <xf numFmtId="14" fontId="5" fillId="0" borderId="14" xfId="1" applyNumberFormat="1" applyFont="1" applyBorder="1" applyAlignment="1">
      <alignment horizontal="center" vertical="center"/>
    </xf>
    <xf numFmtId="14" fontId="5" fillId="0" borderId="19" xfId="1" applyNumberFormat="1" applyFont="1" applyBorder="1" applyAlignment="1">
      <alignment horizontal="center" vertical="center"/>
    </xf>
    <xf numFmtId="164" fontId="1" fillId="4" borderId="9" xfId="1" applyNumberFormat="1" applyFill="1" applyBorder="1" applyAlignment="1">
      <alignment horizontal="center" vertical="center"/>
    </xf>
    <xf numFmtId="1" fontId="1" fillId="7" borderId="2" xfId="1" applyNumberFormat="1" applyFill="1" applyBorder="1" applyAlignment="1">
      <alignment horizontal="center" vertical="center"/>
    </xf>
    <xf numFmtId="164" fontId="1" fillId="6" borderId="1" xfId="1" applyNumberFormat="1" applyFill="1" applyBorder="1" applyAlignment="1">
      <alignment horizontal="center" vertical="center"/>
    </xf>
    <xf numFmtId="2" fontId="1" fillId="7" borderId="1" xfId="1" applyNumberFormat="1" applyFill="1" applyBorder="1" applyAlignment="1">
      <alignment horizontal="center" vertical="center"/>
    </xf>
    <xf numFmtId="1" fontId="1" fillId="7" borderId="1" xfId="1" applyNumberFormat="1" applyFill="1" applyBorder="1" applyAlignment="1">
      <alignment horizontal="center" vertical="center"/>
    </xf>
    <xf numFmtId="14" fontId="5" fillId="0" borderId="5" xfId="1" applyNumberFormat="1" applyFont="1" applyBorder="1" applyAlignment="1">
      <alignment horizontal="center"/>
    </xf>
    <xf numFmtId="14" fontId="5" fillId="0" borderId="23" xfId="1" applyNumberFormat="1" applyFont="1" applyBorder="1" applyAlignment="1">
      <alignment horizontal="center"/>
    </xf>
    <xf numFmtId="14" fontId="5" fillId="0" borderId="14" xfId="1" applyNumberFormat="1" applyFont="1" applyBorder="1" applyAlignment="1">
      <alignment horizontal="center"/>
    </xf>
    <xf numFmtId="14" fontId="5" fillId="0" borderId="19" xfId="1" applyNumberFormat="1" applyFont="1" applyBorder="1" applyAlignment="1">
      <alignment horizontal="center"/>
    </xf>
    <xf numFmtId="164" fontId="1" fillId="4" borderId="22" xfId="1" applyNumberFormat="1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" fontId="1" fillId="0" borderId="0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11" xfId="1" applyBorder="1" applyAlignment="1">
      <alignment vertical="center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2" fontId="11" fillId="0" borderId="29" xfId="1" applyNumberFormat="1" applyFont="1" applyBorder="1" applyAlignment="1">
      <alignment horizontal="center" vertical="center" wrapText="1"/>
    </xf>
    <xf numFmtId="2" fontId="11" fillId="0" borderId="5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topLeftCell="D1" zoomScaleNormal="100" workbookViewId="0">
      <selection activeCell="K1" sqref="K1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4" t="s">
        <v>57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0"/>
      <c r="B9" s="20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10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41">
        <v>42748</v>
      </c>
      <c r="M17" s="42">
        <v>42779</v>
      </c>
      <c r="N17" s="42">
        <v>42804</v>
      </c>
      <c r="O17" s="42">
        <v>42835</v>
      </c>
      <c r="P17" s="42">
        <v>42867</v>
      </c>
      <c r="Q17" s="71">
        <v>42912</v>
      </c>
      <c r="R17" s="80">
        <v>42936</v>
      </c>
      <c r="S17" s="80">
        <v>42978</v>
      </c>
      <c r="T17" s="80">
        <v>42985</v>
      </c>
      <c r="U17" s="81">
        <v>43017</v>
      </c>
      <c r="V17" s="82">
        <v>43045</v>
      </c>
      <c r="W17" s="83"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190</v>
      </c>
      <c r="J18" s="44">
        <f>MAX(L18:W18)</f>
        <v>270</v>
      </c>
      <c r="K18" s="45">
        <f>AVERAGE(L18:W18)</f>
        <v>223.75</v>
      </c>
      <c r="L18" s="46">
        <v>235</v>
      </c>
      <c r="M18" s="40"/>
      <c r="N18" s="47"/>
      <c r="O18" s="48">
        <v>190</v>
      </c>
      <c r="P18" s="47"/>
      <c r="Q18" s="47"/>
      <c r="R18" s="48">
        <v>270</v>
      </c>
      <c r="S18" s="47"/>
      <c r="T18" s="47"/>
      <c r="U18" s="49">
        <v>200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53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13200</v>
      </c>
      <c r="J24" s="51">
        <f t="shared" si="2"/>
        <v>20200</v>
      </c>
      <c r="K24" s="52">
        <f t="shared" si="3"/>
        <v>16400</v>
      </c>
      <c r="L24" s="57">
        <v>20200</v>
      </c>
      <c r="M24" s="39"/>
      <c r="N24" s="51"/>
      <c r="O24" s="58">
        <v>14500</v>
      </c>
      <c r="P24" s="51"/>
      <c r="Q24" s="51"/>
      <c r="R24" s="58">
        <v>13200</v>
      </c>
      <c r="S24" s="51"/>
      <c r="T24" s="51"/>
      <c r="U24" s="59">
        <v>17700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0.04</v>
      </c>
      <c r="J26" s="51">
        <f t="shared" si="2"/>
        <v>0.08</v>
      </c>
      <c r="K26" s="52">
        <f t="shared" si="3"/>
        <v>0.06</v>
      </c>
      <c r="L26" s="53">
        <v>0.08</v>
      </c>
      <c r="M26" s="51"/>
      <c r="N26" s="51"/>
      <c r="O26" s="51"/>
      <c r="P26" s="51"/>
      <c r="Q26" s="51"/>
      <c r="R26" s="54">
        <v>0.04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0.01</v>
      </c>
      <c r="J28" s="51">
        <f t="shared" si="2"/>
        <v>0.12</v>
      </c>
      <c r="K28" s="52">
        <f t="shared" si="3"/>
        <v>6.7500000000000004E-2</v>
      </c>
      <c r="L28" s="57">
        <v>0.01</v>
      </c>
      <c r="M28" s="51"/>
      <c r="N28" s="51"/>
      <c r="O28" s="58">
        <v>7.0000000000000007E-2</v>
      </c>
      <c r="P28" s="51"/>
      <c r="Q28" s="51"/>
      <c r="R28" s="58">
        <v>7.0000000000000007E-2</v>
      </c>
      <c r="S28" s="51"/>
      <c r="T28" s="51"/>
      <c r="U28" s="60">
        <v>0.12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0.1</v>
      </c>
      <c r="J30" s="51">
        <f t="shared" si="2"/>
        <v>0.19</v>
      </c>
      <c r="K30" s="52">
        <f t="shared" si="3"/>
        <v>0.12250000000000001</v>
      </c>
      <c r="L30" s="57">
        <v>0.1</v>
      </c>
      <c r="M30" s="51"/>
      <c r="N30" s="51"/>
      <c r="O30" s="58">
        <v>0.1</v>
      </c>
      <c r="P30" s="51"/>
      <c r="Q30" s="51"/>
      <c r="R30" s="58">
        <v>0.1</v>
      </c>
      <c r="S30" s="51"/>
      <c r="T30" s="51"/>
      <c r="U30" s="60">
        <v>0.19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0.1</v>
      </c>
      <c r="J31" s="51">
        <f t="shared" si="2"/>
        <v>0.2</v>
      </c>
      <c r="K31" s="52">
        <f t="shared" si="3"/>
        <v>0.15000000000000002</v>
      </c>
      <c r="L31" s="57">
        <v>0.1</v>
      </c>
      <c r="M31" s="51"/>
      <c r="N31" s="51"/>
      <c r="O31" s="58">
        <v>0.1</v>
      </c>
      <c r="P31" s="51"/>
      <c r="Q31" s="51"/>
      <c r="R31" s="58">
        <v>0.2</v>
      </c>
      <c r="S31" s="51"/>
      <c r="T31" s="51"/>
      <c r="U31" s="60">
        <v>0.2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8660</v>
      </c>
      <c r="J36" s="51">
        <f t="shared" si="2"/>
        <v>13100</v>
      </c>
      <c r="K36" s="52">
        <f t="shared" si="3"/>
        <v>10712.5</v>
      </c>
      <c r="L36" s="57">
        <v>13100</v>
      </c>
      <c r="M36" s="51"/>
      <c r="N36" s="51"/>
      <c r="O36" s="58">
        <v>9490</v>
      </c>
      <c r="P36" s="51"/>
      <c r="Q36" s="51"/>
      <c r="R36" s="58">
        <v>8660</v>
      </c>
      <c r="S36" s="51"/>
      <c r="T36" s="51"/>
      <c r="U36" s="60">
        <v>11600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1</v>
      </c>
      <c r="J37" s="51">
        <f t="shared" si="2"/>
        <v>15</v>
      </c>
      <c r="K37" s="52">
        <f t="shared" si="3"/>
        <v>9.5</v>
      </c>
      <c r="L37" s="57">
        <v>1</v>
      </c>
      <c r="M37" s="51"/>
      <c r="N37" s="51"/>
      <c r="O37" s="58">
        <v>11</v>
      </c>
      <c r="P37" s="51"/>
      <c r="Q37" s="51"/>
      <c r="R37" s="58">
        <v>11</v>
      </c>
      <c r="S37" s="51"/>
      <c r="T37" s="51"/>
      <c r="U37" s="60">
        <v>15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5.0000000000000001E-3</v>
      </c>
      <c r="J39" s="51">
        <f t="shared" si="2"/>
        <v>0.06</v>
      </c>
      <c r="K39" s="52">
        <f t="shared" si="3"/>
        <v>3.2500000000000001E-2</v>
      </c>
      <c r="L39" s="53">
        <v>0.06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7.4</v>
      </c>
      <c r="J40" s="61">
        <f t="shared" si="2"/>
        <v>8.1</v>
      </c>
      <c r="K40" s="62">
        <f t="shared" si="3"/>
        <v>7.7833333333333341</v>
      </c>
      <c r="L40" s="63">
        <v>7.8</v>
      </c>
      <c r="M40" s="64">
        <v>8.1</v>
      </c>
      <c r="N40" s="64">
        <v>7.4</v>
      </c>
      <c r="O40" s="64">
        <v>7.8</v>
      </c>
      <c r="P40" s="64">
        <v>7.7</v>
      </c>
      <c r="Q40" s="64">
        <v>7.7</v>
      </c>
      <c r="R40" s="64">
        <v>7.7</v>
      </c>
      <c r="S40" s="64">
        <v>8</v>
      </c>
      <c r="T40" s="64">
        <v>7.7</v>
      </c>
      <c r="U40" s="65">
        <v>8</v>
      </c>
      <c r="V40" s="64">
        <v>7.5</v>
      </c>
      <c r="W40" s="66">
        <v>8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mergeCells count="12">
    <mergeCell ref="L16:W16"/>
    <mergeCell ref="A12:B12"/>
    <mergeCell ref="C12:K12"/>
    <mergeCell ref="E18:F40"/>
    <mergeCell ref="C16:C17"/>
    <mergeCell ref="D16:D17"/>
    <mergeCell ref="I16:I17"/>
    <mergeCell ref="J16:J17"/>
    <mergeCell ref="K16:K17"/>
    <mergeCell ref="E16:F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1"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9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82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190</v>
      </c>
      <c r="J18" s="44">
        <f>MAX(L18:W18)</f>
        <v>265</v>
      </c>
      <c r="K18" s="45">
        <f>AVERAGE(L18:W18)</f>
        <v>222.5</v>
      </c>
      <c r="L18" s="46">
        <v>190</v>
      </c>
      <c r="M18" s="40"/>
      <c r="N18" s="47"/>
      <c r="O18" s="48">
        <v>215</v>
      </c>
      <c r="P18" s="47"/>
      <c r="Q18" s="47"/>
      <c r="R18" s="48">
        <v>220</v>
      </c>
      <c r="S18" s="47"/>
      <c r="T18" s="47"/>
      <c r="U18" s="49">
        <v>265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53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0.1</v>
      </c>
      <c r="J21" s="51">
        <f t="shared" si="2"/>
        <v>0.1</v>
      </c>
      <c r="K21" s="52">
        <f t="shared" si="3"/>
        <v>0.1</v>
      </c>
      <c r="L21" s="53">
        <v>0.1</v>
      </c>
      <c r="M21" s="39"/>
      <c r="N21" s="51"/>
      <c r="O21" s="51"/>
      <c r="P21" s="51"/>
      <c r="Q21" s="51"/>
      <c r="R21" s="54">
        <v>0.1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13100</v>
      </c>
      <c r="J24" s="51">
        <f t="shared" si="2"/>
        <v>20200</v>
      </c>
      <c r="K24" s="52">
        <f t="shared" si="3"/>
        <v>16275</v>
      </c>
      <c r="L24" s="57">
        <v>20200</v>
      </c>
      <c r="M24" s="39"/>
      <c r="N24" s="51"/>
      <c r="O24" s="58">
        <v>13100</v>
      </c>
      <c r="P24" s="51"/>
      <c r="Q24" s="51"/>
      <c r="R24" s="58">
        <v>14000</v>
      </c>
      <c r="S24" s="51"/>
      <c r="T24" s="51"/>
      <c r="U24" s="59">
        <v>17800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0.04</v>
      </c>
      <c r="J26" s="51">
        <f t="shared" si="2"/>
        <v>0.05</v>
      </c>
      <c r="K26" s="52">
        <f t="shared" si="3"/>
        <v>4.4999999999999998E-2</v>
      </c>
      <c r="L26" s="53">
        <v>0.05</v>
      </c>
      <c r="M26" s="51"/>
      <c r="N26" s="51"/>
      <c r="O26" s="51"/>
      <c r="P26" s="51"/>
      <c r="Q26" s="51"/>
      <c r="R26" s="54">
        <v>0.04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0.01</v>
      </c>
      <c r="J28" s="51">
        <f t="shared" si="2"/>
        <v>0.08</v>
      </c>
      <c r="K28" s="52">
        <f t="shared" si="3"/>
        <v>0.06</v>
      </c>
      <c r="L28" s="57">
        <v>0.01</v>
      </c>
      <c r="M28" s="51"/>
      <c r="N28" s="51"/>
      <c r="O28" s="58">
        <v>0.08</v>
      </c>
      <c r="P28" s="51"/>
      <c r="Q28" s="51"/>
      <c r="R28" s="58">
        <v>7.0000000000000007E-2</v>
      </c>
      <c r="S28" s="51"/>
      <c r="T28" s="51"/>
      <c r="U28" s="60">
        <v>0.08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0.1</v>
      </c>
      <c r="J30" s="51">
        <f t="shared" si="2"/>
        <v>0.2</v>
      </c>
      <c r="K30" s="52">
        <f t="shared" si="3"/>
        <v>0.125</v>
      </c>
      <c r="L30" s="57">
        <v>0.1</v>
      </c>
      <c r="M30" s="51"/>
      <c r="N30" s="51"/>
      <c r="O30" s="58">
        <v>0.1</v>
      </c>
      <c r="P30" s="51"/>
      <c r="Q30" s="51"/>
      <c r="R30" s="58">
        <v>0.1</v>
      </c>
      <c r="S30" s="51"/>
      <c r="T30" s="51"/>
      <c r="U30" s="60">
        <v>0.2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0.1</v>
      </c>
      <c r="J31" s="51">
        <f t="shared" si="2"/>
        <v>0.3</v>
      </c>
      <c r="K31" s="52">
        <f t="shared" si="3"/>
        <v>0.17499999999999999</v>
      </c>
      <c r="L31" s="57">
        <v>0.1</v>
      </c>
      <c r="M31" s="51"/>
      <c r="N31" s="51"/>
      <c r="O31" s="58">
        <v>0.1</v>
      </c>
      <c r="P31" s="51"/>
      <c r="Q31" s="51"/>
      <c r="R31" s="58">
        <v>0.2</v>
      </c>
      <c r="S31" s="51"/>
      <c r="T31" s="51"/>
      <c r="U31" s="60">
        <v>0.3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8610</v>
      </c>
      <c r="J36" s="51">
        <f t="shared" si="2"/>
        <v>13100</v>
      </c>
      <c r="K36" s="52">
        <f t="shared" si="3"/>
        <v>10645</v>
      </c>
      <c r="L36" s="57">
        <v>13100</v>
      </c>
      <c r="M36" s="51"/>
      <c r="N36" s="51"/>
      <c r="O36" s="58">
        <v>8610</v>
      </c>
      <c r="P36" s="51"/>
      <c r="Q36" s="51"/>
      <c r="R36" s="58">
        <v>9170</v>
      </c>
      <c r="S36" s="51"/>
      <c r="T36" s="51"/>
      <c r="U36" s="60">
        <v>11700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1</v>
      </c>
      <c r="J37" s="51">
        <f t="shared" si="2"/>
        <v>13</v>
      </c>
      <c r="K37" s="52">
        <f t="shared" si="3"/>
        <v>8.75</v>
      </c>
      <c r="L37" s="57">
        <v>1</v>
      </c>
      <c r="M37" s="51"/>
      <c r="N37" s="51"/>
      <c r="O37" s="58">
        <v>10</v>
      </c>
      <c r="P37" s="51"/>
      <c r="Q37" s="51"/>
      <c r="R37" s="58">
        <v>11</v>
      </c>
      <c r="S37" s="51"/>
      <c r="T37" s="51"/>
      <c r="U37" s="60">
        <v>13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5.0000000000000001E-3</v>
      </c>
      <c r="J39" s="51">
        <f t="shared" si="2"/>
        <v>0.04</v>
      </c>
      <c r="K39" s="52">
        <f t="shared" si="3"/>
        <v>2.2499999999999999E-2</v>
      </c>
      <c r="L39" s="53">
        <v>0.04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7.5</v>
      </c>
      <c r="J40" s="61">
        <f t="shared" si="2"/>
        <v>8.1999999999999993</v>
      </c>
      <c r="K40" s="62">
        <f t="shared" si="3"/>
        <v>7.8166666666666664</v>
      </c>
      <c r="L40" s="75">
        <v>8</v>
      </c>
      <c r="M40" s="64">
        <v>8.1999999999999993</v>
      </c>
      <c r="N40" s="64">
        <v>7.6</v>
      </c>
      <c r="O40" s="69">
        <v>8</v>
      </c>
      <c r="P40" s="64">
        <v>7.7</v>
      </c>
      <c r="Q40" s="64">
        <v>7.7</v>
      </c>
      <c r="R40" s="64">
        <v>7.8</v>
      </c>
      <c r="S40" s="64">
        <v>7.8</v>
      </c>
      <c r="T40" s="64">
        <v>7.7</v>
      </c>
      <c r="U40" s="65">
        <v>7.8</v>
      </c>
      <c r="V40" s="64">
        <v>7.5</v>
      </c>
      <c r="W40" s="84">
        <v>8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dHMRxBq+g0tebqRnNJOC4HwVnHh+8yvSBQbSrIIJ5BaLVmYxJHKHmPqSVZ15PDnL4LssfE/GxyivMFxUldErSg==" saltValue="lRnPZYLUNoBoi42xCXpKmQ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1"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48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82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10</v>
      </c>
      <c r="J18" s="44">
        <f>MAX(L18:W18)</f>
        <v>90</v>
      </c>
      <c r="K18" s="45">
        <f>AVERAGE(L18:W18)</f>
        <v>52</v>
      </c>
      <c r="L18" s="67">
        <v>10</v>
      </c>
      <c r="M18" s="43"/>
      <c r="N18" s="44"/>
      <c r="O18" s="68">
        <v>76</v>
      </c>
      <c r="P18" s="44"/>
      <c r="Q18" s="44"/>
      <c r="R18" s="68">
        <v>32</v>
      </c>
      <c r="S18" s="44"/>
      <c r="T18" s="44"/>
      <c r="U18" s="49">
        <v>90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0.2</v>
      </c>
      <c r="J19" s="51">
        <f t="shared" ref="J19:J40" si="2">MAX(L19:W19)</f>
        <v>0.4</v>
      </c>
      <c r="K19" s="52">
        <f t="shared" ref="K19:K40" si="3">AVERAGE(L19:W19)</f>
        <v>0.30000000000000004</v>
      </c>
      <c r="L19" s="53">
        <v>0.2</v>
      </c>
      <c r="M19" s="39"/>
      <c r="N19" s="51"/>
      <c r="O19" s="51"/>
      <c r="P19" s="51"/>
      <c r="Q19" s="51"/>
      <c r="R19" s="54">
        <v>0.4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8400</v>
      </c>
      <c r="J24" s="51">
        <f t="shared" si="2"/>
        <v>17800</v>
      </c>
      <c r="K24" s="52">
        <f t="shared" si="3"/>
        <v>13525</v>
      </c>
      <c r="L24" s="57">
        <v>8400</v>
      </c>
      <c r="M24" s="39"/>
      <c r="N24" s="51"/>
      <c r="O24" s="58">
        <v>13800</v>
      </c>
      <c r="P24" s="51"/>
      <c r="Q24" s="51"/>
      <c r="R24" s="58">
        <v>17800</v>
      </c>
      <c r="S24" s="51"/>
      <c r="T24" s="51"/>
      <c r="U24" s="59">
        <v>14100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0.1</v>
      </c>
      <c r="J26" s="51">
        <f t="shared" si="2"/>
        <v>2.9</v>
      </c>
      <c r="K26" s="52">
        <f t="shared" si="3"/>
        <v>1.5</v>
      </c>
      <c r="L26" s="53">
        <v>0.1</v>
      </c>
      <c r="M26" s="51"/>
      <c r="N26" s="51"/>
      <c r="O26" s="51"/>
      <c r="P26" s="51"/>
      <c r="Q26" s="51"/>
      <c r="R26" s="54">
        <v>2.9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0.05</v>
      </c>
      <c r="J28" s="51">
        <f t="shared" si="2"/>
        <v>0.13</v>
      </c>
      <c r="K28" s="52">
        <f t="shared" si="3"/>
        <v>9.2499999999999999E-2</v>
      </c>
      <c r="L28" s="57">
        <v>0.11</v>
      </c>
      <c r="M28" s="51"/>
      <c r="N28" s="51"/>
      <c r="O28" s="58">
        <v>0.08</v>
      </c>
      <c r="P28" s="51"/>
      <c r="Q28" s="51"/>
      <c r="R28" s="58">
        <v>0.13</v>
      </c>
      <c r="S28" s="51"/>
      <c r="T28" s="51"/>
      <c r="U28" s="60">
        <v>0.05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0.05</v>
      </c>
      <c r="K30" s="52">
        <f t="shared" si="3"/>
        <v>0.05</v>
      </c>
      <c r="L30" s="58">
        <v>0.05</v>
      </c>
      <c r="M30" s="51"/>
      <c r="N30" s="51"/>
      <c r="O30" s="58">
        <v>0.05</v>
      </c>
      <c r="P30" s="51"/>
      <c r="Q30" s="51"/>
      <c r="R30" s="58">
        <v>0.05</v>
      </c>
      <c r="S30" s="51"/>
      <c r="T30" s="51"/>
      <c r="U30" s="60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0.1</v>
      </c>
      <c r="J31" s="51">
        <f t="shared" si="2"/>
        <v>1.5</v>
      </c>
      <c r="K31" s="52">
        <f t="shared" si="3"/>
        <v>1</v>
      </c>
      <c r="L31" s="57">
        <v>0.1</v>
      </c>
      <c r="M31" s="51"/>
      <c r="N31" s="51"/>
      <c r="O31" s="58">
        <v>0.9</v>
      </c>
      <c r="P31" s="51"/>
      <c r="Q31" s="51"/>
      <c r="R31" s="58">
        <v>1.5</v>
      </c>
      <c r="S31" s="51"/>
      <c r="T31" s="51"/>
      <c r="U31" s="60">
        <v>1.5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5460</v>
      </c>
      <c r="J36" s="51">
        <f t="shared" si="2"/>
        <v>11700</v>
      </c>
      <c r="K36" s="52">
        <f t="shared" si="3"/>
        <v>8895</v>
      </c>
      <c r="L36" s="57">
        <v>5460</v>
      </c>
      <c r="M36" s="51"/>
      <c r="N36" s="51"/>
      <c r="O36" s="58">
        <v>9030</v>
      </c>
      <c r="P36" s="51"/>
      <c r="Q36" s="51"/>
      <c r="R36" s="58">
        <v>11700</v>
      </c>
      <c r="S36" s="51"/>
      <c r="T36" s="51"/>
      <c r="U36" s="60">
        <v>9390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5</v>
      </c>
      <c r="J37" s="51">
        <f t="shared" si="2"/>
        <v>17</v>
      </c>
      <c r="K37" s="52">
        <f t="shared" si="3"/>
        <v>9.75</v>
      </c>
      <c r="L37" s="57">
        <v>5</v>
      </c>
      <c r="M37" s="51"/>
      <c r="N37" s="51"/>
      <c r="O37" s="58">
        <v>7</v>
      </c>
      <c r="P37" s="51"/>
      <c r="Q37" s="51"/>
      <c r="R37" s="58">
        <v>10</v>
      </c>
      <c r="S37" s="51"/>
      <c r="T37" s="51"/>
      <c r="U37" s="60">
        <v>17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0.04</v>
      </c>
      <c r="J39" s="51">
        <f t="shared" si="2"/>
        <v>0.13</v>
      </c>
      <c r="K39" s="52">
        <f t="shared" si="3"/>
        <v>8.5000000000000006E-2</v>
      </c>
      <c r="L39" s="53">
        <v>0.13</v>
      </c>
      <c r="M39" s="51"/>
      <c r="N39" s="51"/>
      <c r="O39" s="51"/>
      <c r="P39" s="51"/>
      <c r="Q39" s="51"/>
      <c r="R39" s="54">
        <v>0.04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4.2</v>
      </c>
      <c r="J40" s="61">
        <f t="shared" si="2"/>
        <v>5.9</v>
      </c>
      <c r="K40" s="62">
        <f t="shared" si="3"/>
        <v>5.2166666666666659</v>
      </c>
      <c r="L40" s="63">
        <v>5.0999999999999996</v>
      </c>
      <c r="M40" s="64">
        <v>5.2</v>
      </c>
      <c r="N40" s="64">
        <v>4.3</v>
      </c>
      <c r="O40" s="64">
        <v>4.7</v>
      </c>
      <c r="P40" s="64">
        <v>4.2</v>
      </c>
      <c r="Q40" s="64">
        <v>4.4000000000000004</v>
      </c>
      <c r="R40" s="69">
        <v>5.5</v>
      </c>
      <c r="S40" s="69">
        <v>5.9</v>
      </c>
      <c r="T40" s="64">
        <v>5.8</v>
      </c>
      <c r="U40" s="65">
        <v>5.9</v>
      </c>
      <c r="V40" s="64">
        <v>5.9</v>
      </c>
      <c r="W40" s="66">
        <v>5.7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mZqq6jbwRpLmN2VZx74o5tLXlYEShzwyev4Jv88R8/7IDgMGzc8y+evy+LYToiXdqgu4AjI/DzIf7Bem0E6X2Q==" saltValue="i8magiHqSJp5Q+rBWT/+lw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1"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49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73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160</v>
      </c>
      <c r="J18" s="44">
        <f>MAX(L18:W18)</f>
        <v>215</v>
      </c>
      <c r="K18" s="45">
        <f>AVERAGE(L18:W18)</f>
        <v>190</v>
      </c>
      <c r="L18" s="67">
        <v>160</v>
      </c>
      <c r="M18" s="43"/>
      <c r="N18" s="44"/>
      <c r="O18" s="68">
        <v>180</v>
      </c>
      <c r="P18" s="44"/>
      <c r="Q18" s="44"/>
      <c r="R18" s="68">
        <v>205</v>
      </c>
      <c r="S18" s="44"/>
      <c r="T18" s="44"/>
      <c r="U18" s="49">
        <v>215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53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13000</v>
      </c>
      <c r="J24" s="51">
        <f t="shared" si="2"/>
        <v>16900</v>
      </c>
      <c r="K24" s="52">
        <f t="shared" si="3"/>
        <v>15675</v>
      </c>
      <c r="L24" s="57">
        <v>16900</v>
      </c>
      <c r="M24" s="39"/>
      <c r="N24" s="51"/>
      <c r="O24" s="58">
        <v>13000</v>
      </c>
      <c r="P24" s="51"/>
      <c r="Q24" s="51"/>
      <c r="R24" s="58">
        <v>16200</v>
      </c>
      <c r="S24" s="51"/>
      <c r="T24" s="51"/>
      <c r="U24" s="59">
        <v>16600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0.65</v>
      </c>
      <c r="J26" s="51">
        <f t="shared" si="2"/>
        <v>0.99</v>
      </c>
      <c r="K26" s="52">
        <f t="shared" si="3"/>
        <v>0.82000000000000006</v>
      </c>
      <c r="L26" s="53">
        <v>0.65</v>
      </c>
      <c r="M26" s="51"/>
      <c r="N26" s="51"/>
      <c r="O26" s="51"/>
      <c r="P26" s="51"/>
      <c r="Q26" s="51"/>
      <c r="R26" s="54">
        <v>0.99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0.26</v>
      </c>
      <c r="J28" s="51">
        <f t="shared" si="2"/>
        <v>0.33</v>
      </c>
      <c r="K28" s="52">
        <f t="shared" si="3"/>
        <v>0.29250000000000004</v>
      </c>
      <c r="L28" s="57">
        <v>0.31</v>
      </c>
      <c r="M28" s="51"/>
      <c r="N28" s="51"/>
      <c r="O28" s="58">
        <v>0.26</v>
      </c>
      <c r="P28" s="51"/>
      <c r="Q28" s="51"/>
      <c r="R28" s="58">
        <v>0.33</v>
      </c>
      <c r="S28" s="51"/>
      <c r="T28" s="51"/>
      <c r="U28" s="60">
        <v>0.27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0.05</v>
      </c>
      <c r="K30" s="52">
        <f t="shared" si="3"/>
        <v>0.05</v>
      </c>
      <c r="L30" s="58">
        <v>0.05</v>
      </c>
      <c r="M30" s="51"/>
      <c r="N30" s="51"/>
      <c r="O30" s="58">
        <v>0.05</v>
      </c>
      <c r="P30" s="51"/>
      <c r="Q30" s="51"/>
      <c r="R30" s="58">
        <v>0.05</v>
      </c>
      <c r="S30" s="51"/>
      <c r="T30" s="51"/>
      <c r="U30" s="58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1.7</v>
      </c>
      <c r="J31" s="51">
        <f t="shared" si="2"/>
        <v>2.9</v>
      </c>
      <c r="K31" s="52">
        <f t="shared" si="3"/>
        <v>2.375</v>
      </c>
      <c r="L31" s="57">
        <v>2.2999999999999998</v>
      </c>
      <c r="M31" s="51"/>
      <c r="N31" s="51"/>
      <c r="O31" s="58">
        <v>1.7</v>
      </c>
      <c r="P31" s="51"/>
      <c r="Q31" s="51"/>
      <c r="R31" s="58">
        <v>2.9</v>
      </c>
      <c r="S31" s="51"/>
      <c r="T31" s="51"/>
      <c r="U31" s="60">
        <v>2.6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8550</v>
      </c>
      <c r="J36" s="51">
        <f t="shared" si="2"/>
        <v>11000</v>
      </c>
      <c r="K36" s="52">
        <f t="shared" si="3"/>
        <v>10237.5</v>
      </c>
      <c r="L36" s="57">
        <v>11000</v>
      </c>
      <c r="M36" s="51"/>
      <c r="N36" s="51"/>
      <c r="O36" s="58">
        <v>8550</v>
      </c>
      <c r="P36" s="51"/>
      <c r="Q36" s="51"/>
      <c r="R36" s="58">
        <v>10600</v>
      </c>
      <c r="S36" s="51"/>
      <c r="T36" s="51"/>
      <c r="U36" s="60">
        <v>10800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1</v>
      </c>
      <c r="J37" s="51">
        <f t="shared" si="2"/>
        <v>14</v>
      </c>
      <c r="K37" s="52">
        <f t="shared" si="3"/>
        <v>8.25</v>
      </c>
      <c r="L37" s="57">
        <v>1</v>
      </c>
      <c r="M37" s="51"/>
      <c r="N37" s="51"/>
      <c r="O37" s="58">
        <v>7</v>
      </c>
      <c r="P37" s="51"/>
      <c r="Q37" s="51"/>
      <c r="R37" s="58">
        <v>11</v>
      </c>
      <c r="S37" s="51"/>
      <c r="T37" s="51"/>
      <c r="U37" s="60">
        <v>14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0.01</v>
      </c>
      <c r="J39" s="51">
        <f t="shared" si="2"/>
        <v>0.04</v>
      </c>
      <c r="K39" s="52">
        <f t="shared" si="3"/>
        <v>2.5000000000000001E-2</v>
      </c>
      <c r="L39" s="53">
        <v>0.04</v>
      </c>
      <c r="M39" s="51"/>
      <c r="N39" s="51"/>
      <c r="O39" s="51"/>
      <c r="P39" s="51"/>
      <c r="Q39" s="51"/>
      <c r="R39" s="54">
        <v>0.01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6.3</v>
      </c>
      <c r="J40" s="61">
        <f t="shared" si="2"/>
        <v>6.6</v>
      </c>
      <c r="K40" s="62">
        <f t="shared" si="3"/>
        <v>6.45</v>
      </c>
      <c r="L40" s="63">
        <v>6.3</v>
      </c>
      <c r="M40" s="64">
        <v>6.3</v>
      </c>
      <c r="N40" s="64">
        <v>6.4</v>
      </c>
      <c r="O40" s="64">
        <v>6.5</v>
      </c>
      <c r="P40" s="64">
        <v>6.4</v>
      </c>
      <c r="Q40" s="64">
        <v>6.5</v>
      </c>
      <c r="R40" s="64">
        <v>6.6</v>
      </c>
      <c r="S40" s="64">
        <v>6.6</v>
      </c>
      <c r="T40" s="64">
        <v>6.4</v>
      </c>
      <c r="U40" s="65">
        <v>6.5</v>
      </c>
      <c r="V40" s="64">
        <v>6.4</v>
      </c>
      <c r="W40" s="66">
        <v>6.5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lSE/eyck7kfvdtNKd71bTCCC6yhmWek3wZl1OAE1PPUxQYGbvRysvqdBkPq/Elv5caow8hhtkwwLyCKTcVVVDA==" saltValue="CrwM4sY19GHAoLn/CYT2zw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1"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50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73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0.5</v>
      </c>
      <c r="J18" s="44">
        <f>MAX(L18:W18)</f>
        <v>0.5</v>
      </c>
      <c r="K18" s="45">
        <f>AVERAGE(L18:W18)</f>
        <v>0.5</v>
      </c>
      <c r="L18" s="67">
        <v>0.5</v>
      </c>
      <c r="M18" s="43"/>
      <c r="N18" s="44"/>
      <c r="O18" s="68">
        <v>0.5</v>
      </c>
      <c r="P18" s="44"/>
      <c r="Q18" s="44"/>
      <c r="R18" s="68">
        <v>0.5</v>
      </c>
      <c r="S18" s="44"/>
      <c r="T18" s="44"/>
      <c r="U18" s="49">
        <v>0.5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7.5</v>
      </c>
      <c r="J19" s="51">
        <f t="shared" ref="J19:J40" si="2">MAX(L19:W19)</f>
        <v>14</v>
      </c>
      <c r="K19" s="52">
        <f t="shared" ref="K19:K40" si="3">AVERAGE(L19:W19)</f>
        <v>10.75</v>
      </c>
      <c r="L19" s="53">
        <v>7.5</v>
      </c>
      <c r="M19" s="39"/>
      <c r="N19" s="51"/>
      <c r="O19" s="51"/>
      <c r="P19" s="51"/>
      <c r="Q19" s="51"/>
      <c r="R19" s="54">
        <v>14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2510</v>
      </c>
      <c r="J24" s="51">
        <f t="shared" si="2"/>
        <v>4220</v>
      </c>
      <c r="K24" s="52">
        <f t="shared" si="3"/>
        <v>3175</v>
      </c>
      <c r="L24" s="57">
        <v>2510</v>
      </c>
      <c r="M24" s="39"/>
      <c r="N24" s="51"/>
      <c r="O24" s="58">
        <v>2590</v>
      </c>
      <c r="P24" s="51"/>
      <c r="Q24" s="51"/>
      <c r="R24" s="58">
        <v>3380</v>
      </c>
      <c r="S24" s="51"/>
      <c r="T24" s="51"/>
      <c r="U24" s="59">
        <v>4220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19</v>
      </c>
      <c r="J26" s="51">
        <f t="shared" si="2"/>
        <v>61</v>
      </c>
      <c r="K26" s="52">
        <f t="shared" si="3"/>
        <v>40</v>
      </c>
      <c r="L26" s="53">
        <v>19</v>
      </c>
      <c r="M26" s="51"/>
      <c r="N26" s="51"/>
      <c r="O26" s="51"/>
      <c r="P26" s="51"/>
      <c r="Q26" s="51"/>
      <c r="R26" s="54">
        <v>61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4</v>
      </c>
      <c r="J28" s="51">
        <f t="shared" si="2"/>
        <v>8.1</v>
      </c>
      <c r="K28" s="52">
        <f t="shared" si="3"/>
        <v>6.25</v>
      </c>
      <c r="L28" s="57">
        <v>4.9000000000000004</v>
      </c>
      <c r="M28" s="51"/>
      <c r="N28" s="51"/>
      <c r="O28" s="58">
        <v>8.1</v>
      </c>
      <c r="P28" s="51"/>
      <c r="Q28" s="51"/>
      <c r="R28" s="58">
        <v>8</v>
      </c>
      <c r="S28" s="51"/>
      <c r="T28" s="51"/>
      <c r="U28" s="60">
        <v>4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0.95</v>
      </c>
      <c r="K30" s="52">
        <f t="shared" si="3"/>
        <v>0.38750000000000001</v>
      </c>
      <c r="L30" s="57">
        <v>0.95</v>
      </c>
      <c r="M30" s="51"/>
      <c r="N30" s="51"/>
      <c r="O30" s="58">
        <v>0.5</v>
      </c>
      <c r="P30" s="51"/>
      <c r="Q30" s="51"/>
      <c r="R30" s="58">
        <v>0.05</v>
      </c>
      <c r="S30" s="51"/>
      <c r="T30" s="51"/>
      <c r="U30" s="60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1.6</v>
      </c>
      <c r="J31" s="51">
        <f t="shared" si="2"/>
        <v>5.9</v>
      </c>
      <c r="K31" s="52">
        <f t="shared" si="3"/>
        <v>3.7500000000000004</v>
      </c>
      <c r="L31" s="57">
        <v>1.6</v>
      </c>
      <c r="M31" s="51"/>
      <c r="N31" s="51"/>
      <c r="O31" s="58">
        <v>2.1</v>
      </c>
      <c r="P31" s="51"/>
      <c r="Q31" s="51"/>
      <c r="R31" s="58">
        <v>5.9</v>
      </c>
      <c r="S31" s="51"/>
      <c r="T31" s="51"/>
      <c r="U31" s="60">
        <v>5.4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1640</v>
      </c>
      <c r="J36" s="51">
        <f t="shared" si="2"/>
        <v>2750</v>
      </c>
      <c r="K36" s="52">
        <f t="shared" si="3"/>
        <v>2077.5</v>
      </c>
      <c r="L36" s="57">
        <v>1640</v>
      </c>
      <c r="M36" s="51"/>
      <c r="N36" s="51"/>
      <c r="O36" s="58">
        <v>1700</v>
      </c>
      <c r="P36" s="51"/>
      <c r="Q36" s="51"/>
      <c r="R36" s="58">
        <v>2220</v>
      </c>
      <c r="S36" s="51"/>
      <c r="T36" s="51"/>
      <c r="U36" s="60">
        <v>2750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11</v>
      </c>
      <c r="J37" s="51">
        <f t="shared" si="2"/>
        <v>48</v>
      </c>
      <c r="K37" s="52">
        <f t="shared" si="3"/>
        <v>23</v>
      </c>
      <c r="L37" s="57">
        <v>11</v>
      </c>
      <c r="M37" s="51"/>
      <c r="N37" s="51"/>
      <c r="O37" s="58">
        <v>12</v>
      </c>
      <c r="P37" s="51"/>
      <c r="Q37" s="51"/>
      <c r="R37" s="58">
        <v>21</v>
      </c>
      <c r="S37" s="51"/>
      <c r="T37" s="51"/>
      <c r="U37" s="60">
        <v>48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1</v>
      </c>
      <c r="J39" s="51">
        <f t="shared" si="2"/>
        <v>1.8</v>
      </c>
      <c r="K39" s="52">
        <f t="shared" si="3"/>
        <v>1.4</v>
      </c>
      <c r="L39" s="53">
        <v>1</v>
      </c>
      <c r="M39" s="51"/>
      <c r="N39" s="51"/>
      <c r="O39" s="51"/>
      <c r="P39" s="51"/>
      <c r="Q39" s="51"/>
      <c r="R39" s="54">
        <v>1.8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3</v>
      </c>
      <c r="J40" s="61">
        <f t="shared" si="2"/>
        <v>4.5999999999999996</v>
      </c>
      <c r="K40" s="62">
        <f t="shared" si="3"/>
        <v>4.0416666666666661</v>
      </c>
      <c r="L40" s="75">
        <v>4.0999999999999996</v>
      </c>
      <c r="M40" s="69">
        <v>4</v>
      </c>
      <c r="N40" s="64">
        <v>3.7</v>
      </c>
      <c r="O40" s="64">
        <v>3.8</v>
      </c>
      <c r="P40" s="64">
        <v>4.3</v>
      </c>
      <c r="Q40" s="64">
        <v>4.5999999999999996</v>
      </c>
      <c r="R40" s="64">
        <v>4.4000000000000004</v>
      </c>
      <c r="S40" s="64">
        <v>4.0999999999999996</v>
      </c>
      <c r="T40" s="69">
        <v>3</v>
      </c>
      <c r="U40" s="65">
        <v>4.4000000000000004</v>
      </c>
      <c r="V40" s="64">
        <v>4.3</v>
      </c>
      <c r="W40" s="66">
        <v>3.8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A0XCUspPVRKBROJIPOi0hBCORTPn9YEs1aekELrbysqUketCgs8ugSEKlMNdE2aKMD+dRxFQnpOaLqtpFOIpvg==" saltValue="RaHjEDo6C/e5LCTnbyxxrg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54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73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185</v>
      </c>
      <c r="J18" s="44">
        <f>MAX(L18:W18)</f>
        <v>220</v>
      </c>
      <c r="K18" s="45">
        <f>AVERAGE(L18:W18)</f>
        <v>198.75</v>
      </c>
      <c r="L18" s="76">
        <v>185</v>
      </c>
      <c r="M18" s="43"/>
      <c r="N18" s="44"/>
      <c r="O18" s="68">
        <v>200</v>
      </c>
      <c r="P18" s="44"/>
      <c r="Q18" s="44"/>
      <c r="R18" s="68">
        <v>190</v>
      </c>
      <c r="S18" s="44"/>
      <c r="T18" s="44"/>
      <c r="U18" s="49">
        <v>220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77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4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0.1</v>
      </c>
      <c r="J21" s="51">
        <f t="shared" si="2"/>
        <v>0.1</v>
      </c>
      <c r="K21" s="52">
        <f t="shared" si="3"/>
        <v>0.1</v>
      </c>
      <c r="L21" s="77">
        <v>0.1</v>
      </c>
      <c r="M21" s="39"/>
      <c r="N21" s="51"/>
      <c r="O21" s="51"/>
      <c r="P21" s="51"/>
      <c r="Q21" s="51"/>
      <c r="R21" s="54">
        <v>0.1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4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4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10600</v>
      </c>
      <c r="J24" s="51">
        <f t="shared" si="2"/>
        <v>19400</v>
      </c>
      <c r="K24" s="52">
        <f t="shared" si="3"/>
        <v>14700</v>
      </c>
      <c r="L24" s="58">
        <v>19400</v>
      </c>
      <c r="M24" s="39"/>
      <c r="N24" s="51"/>
      <c r="O24" s="58">
        <v>10600</v>
      </c>
      <c r="P24" s="51"/>
      <c r="Q24" s="51"/>
      <c r="R24" s="58">
        <v>12900</v>
      </c>
      <c r="S24" s="51"/>
      <c r="T24" s="51"/>
      <c r="U24" s="59">
        <v>15900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4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0.12</v>
      </c>
      <c r="J26" s="51">
        <f t="shared" si="2"/>
        <v>0.16</v>
      </c>
      <c r="K26" s="52">
        <f t="shared" si="3"/>
        <v>0.14000000000000001</v>
      </c>
      <c r="L26" s="54">
        <v>0.12</v>
      </c>
      <c r="M26" s="51"/>
      <c r="N26" s="51"/>
      <c r="O26" s="51"/>
      <c r="P26" s="51"/>
      <c r="Q26" s="51"/>
      <c r="R26" s="54">
        <v>0.16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4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0.02</v>
      </c>
      <c r="J28" s="51">
        <f t="shared" si="2"/>
        <v>0.14000000000000001</v>
      </c>
      <c r="K28" s="52">
        <f t="shared" si="3"/>
        <v>0.10250000000000001</v>
      </c>
      <c r="L28" s="78">
        <v>0.02</v>
      </c>
      <c r="M28" s="51"/>
      <c r="N28" s="51"/>
      <c r="O28" s="58">
        <v>0.14000000000000001</v>
      </c>
      <c r="P28" s="51"/>
      <c r="Q28" s="51"/>
      <c r="R28" s="58">
        <v>0.12</v>
      </c>
      <c r="S28" s="51"/>
      <c r="T28" s="51"/>
      <c r="U28" s="60">
        <v>0.13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0.13</v>
      </c>
      <c r="K30" s="52">
        <f t="shared" si="3"/>
        <v>9.5000000000000001E-2</v>
      </c>
      <c r="L30" s="58">
        <v>0.1</v>
      </c>
      <c r="M30" s="51"/>
      <c r="N30" s="51"/>
      <c r="O30" s="58">
        <v>0.1</v>
      </c>
      <c r="P30" s="51"/>
      <c r="Q30" s="51"/>
      <c r="R30" s="58">
        <v>0.05</v>
      </c>
      <c r="S30" s="51"/>
      <c r="T30" s="51"/>
      <c r="U30" s="60">
        <v>0.13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0.1</v>
      </c>
      <c r="J31" s="51">
        <f t="shared" si="2"/>
        <v>0.9</v>
      </c>
      <c r="K31" s="52">
        <f t="shared" si="3"/>
        <v>0.375</v>
      </c>
      <c r="L31" s="58">
        <v>0.1</v>
      </c>
      <c r="M31" s="51"/>
      <c r="N31" s="51"/>
      <c r="O31" s="58">
        <v>0.1</v>
      </c>
      <c r="P31" s="51"/>
      <c r="Q31" s="51"/>
      <c r="R31" s="58">
        <v>0.4</v>
      </c>
      <c r="S31" s="51"/>
      <c r="T31" s="51"/>
      <c r="U31" s="60">
        <v>0.9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4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4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4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4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6900</v>
      </c>
      <c r="J36" s="51">
        <f t="shared" si="2"/>
        <v>12700</v>
      </c>
      <c r="K36" s="52">
        <f t="shared" si="3"/>
        <v>9610</v>
      </c>
      <c r="L36" s="58">
        <v>12700</v>
      </c>
      <c r="M36" s="51"/>
      <c r="N36" s="51"/>
      <c r="O36" s="58">
        <v>6900</v>
      </c>
      <c r="P36" s="51"/>
      <c r="Q36" s="51"/>
      <c r="R36" s="58">
        <v>8440</v>
      </c>
      <c r="S36" s="51"/>
      <c r="T36" s="51"/>
      <c r="U36" s="60">
        <v>10400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1</v>
      </c>
      <c r="J37" s="51">
        <f t="shared" si="2"/>
        <v>14</v>
      </c>
      <c r="K37" s="52">
        <f t="shared" si="3"/>
        <v>9</v>
      </c>
      <c r="L37" s="79">
        <v>1</v>
      </c>
      <c r="M37" s="51"/>
      <c r="N37" s="51"/>
      <c r="O37" s="58">
        <v>10</v>
      </c>
      <c r="P37" s="51"/>
      <c r="Q37" s="51"/>
      <c r="R37" s="58">
        <v>11</v>
      </c>
      <c r="S37" s="51"/>
      <c r="T37" s="51"/>
      <c r="U37" s="60">
        <v>14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4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5.0000000000000001E-3</v>
      </c>
      <c r="J39" s="51">
        <f t="shared" si="2"/>
        <v>0.04</v>
      </c>
      <c r="K39" s="52">
        <f t="shared" si="3"/>
        <v>2.2499999999999999E-2</v>
      </c>
      <c r="L39" s="54">
        <v>0.04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6.8</v>
      </c>
      <c r="J40" s="61">
        <f t="shared" si="2"/>
        <v>7.9</v>
      </c>
      <c r="K40" s="62">
        <f t="shared" si="3"/>
        <v>7.2833333333333341</v>
      </c>
      <c r="L40" s="69">
        <v>7.6</v>
      </c>
      <c r="M40" s="64">
        <v>7.9</v>
      </c>
      <c r="N40" s="64">
        <v>7.3</v>
      </c>
      <c r="O40" s="64">
        <v>7.5</v>
      </c>
      <c r="P40" s="64">
        <v>7.4</v>
      </c>
      <c r="Q40" s="64">
        <v>7.4</v>
      </c>
      <c r="R40" s="64">
        <v>6.8</v>
      </c>
      <c r="S40" s="64">
        <v>6.8</v>
      </c>
      <c r="T40" s="64">
        <v>7.3</v>
      </c>
      <c r="U40" s="65">
        <v>7.4</v>
      </c>
      <c r="V40" s="64">
        <v>6.8</v>
      </c>
      <c r="W40" s="66">
        <v>7.2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hxJLcnW44vzNeOZHJ/OI3Tjm8lYOBphKfK4r0v7wSGVrdILNIE7MI+sG/aZ6WclWopUMvRgpTfb31HDqDTvCRQ==" saltValue="/nbZiy0dzMRH1VJJKwCE/g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1"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51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73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62</v>
      </c>
      <c r="J18" s="44">
        <f>MAX(L18:W18)</f>
        <v>120</v>
      </c>
      <c r="K18" s="45">
        <f>AVERAGE(L18:W18)</f>
        <v>93.25</v>
      </c>
      <c r="L18" s="67">
        <v>120</v>
      </c>
      <c r="M18" s="43"/>
      <c r="N18" s="44"/>
      <c r="O18" s="68">
        <v>86</v>
      </c>
      <c r="P18" s="44"/>
      <c r="Q18" s="44"/>
      <c r="R18" s="68">
        <v>62</v>
      </c>
      <c r="S18" s="44"/>
      <c r="T18" s="44"/>
      <c r="U18" s="49">
        <v>105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53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750</v>
      </c>
      <c r="J24" s="51">
        <f t="shared" si="2"/>
        <v>50500</v>
      </c>
      <c r="K24" s="52">
        <f t="shared" si="3"/>
        <v>26137.5</v>
      </c>
      <c r="L24" s="57">
        <v>37600</v>
      </c>
      <c r="M24" s="39"/>
      <c r="N24" s="51"/>
      <c r="O24" s="58">
        <v>750</v>
      </c>
      <c r="P24" s="51"/>
      <c r="Q24" s="51"/>
      <c r="R24" s="58">
        <v>15700</v>
      </c>
      <c r="S24" s="51"/>
      <c r="T24" s="51"/>
      <c r="U24" s="59">
        <v>50500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0.08</v>
      </c>
      <c r="J26" s="51">
        <f t="shared" si="2"/>
        <v>0.2</v>
      </c>
      <c r="K26" s="52">
        <f t="shared" si="3"/>
        <v>0.14000000000000001</v>
      </c>
      <c r="L26" s="53">
        <v>0.2</v>
      </c>
      <c r="M26" s="51"/>
      <c r="N26" s="51"/>
      <c r="O26" s="51"/>
      <c r="P26" s="51"/>
      <c r="Q26" s="51"/>
      <c r="R26" s="54">
        <v>0.08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0.02</v>
      </c>
      <c r="J28" s="51">
        <f t="shared" si="2"/>
        <v>0.04</v>
      </c>
      <c r="K28" s="52">
        <f t="shared" si="3"/>
        <v>2.5000000000000001E-2</v>
      </c>
      <c r="L28" s="57">
        <v>0.02</v>
      </c>
      <c r="M28" s="51"/>
      <c r="N28" s="51"/>
      <c r="O28" s="58">
        <v>0.04</v>
      </c>
      <c r="P28" s="51"/>
      <c r="Q28" s="51"/>
      <c r="R28" s="58">
        <v>0.02</v>
      </c>
      <c r="S28" s="51"/>
      <c r="T28" s="51"/>
      <c r="U28" s="60">
        <v>0.02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0.84</v>
      </c>
      <c r="K30" s="52">
        <f t="shared" si="3"/>
        <v>0.3125</v>
      </c>
      <c r="L30" s="57">
        <v>0.12</v>
      </c>
      <c r="M30" s="51"/>
      <c r="N30" s="51"/>
      <c r="O30" s="58">
        <v>0.84</v>
      </c>
      <c r="P30" s="51"/>
      <c r="Q30" s="51"/>
      <c r="R30" s="58">
        <v>0.24</v>
      </c>
      <c r="S30" s="51"/>
      <c r="T30" s="51"/>
      <c r="U30" s="60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0.05</v>
      </c>
      <c r="J31" s="51">
        <f t="shared" si="2"/>
        <v>0.2</v>
      </c>
      <c r="K31" s="52">
        <f t="shared" si="3"/>
        <v>0.1</v>
      </c>
      <c r="L31" s="57">
        <v>0.1</v>
      </c>
      <c r="M31" s="51"/>
      <c r="N31" s="51"/>
      <c r="O31" s="58">
        <v>0.2</v>
      </c>
      <c r="P31" s="51"/>
      <c r="Q31" s="51"/>
      <c r="R31" s="58">
        <v>0.05</v>
      </c>
      <c r="S31" s="51"/>
      <c r="T31" s="51"/>
      <c r="U31" s="60">
        <v>0.05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480</v>
      </c>
      <c r="J36" s="51">
        <f t="shared" si="2"/>
        <v>32900</v>
      </c>
      <c r="K36" s="52">
        <f t="shared" si="3"/>
        <v>17020</v>
      </c>
      <c r="L36" s="57">
        <v>24500</v>
      </c>
      <c r="M36" s="51"/>
      <c r="N36" s="51"/>
      <c r="O36" s="58">
        <v>480</v>
      </c>
      <c r="P36" s="51"/>
      <c r="Q36" s="51"/>
      <c r="R36" s="58">
        <v>10200</v>
      </c>
      <c r="S36" s="51"/>
      <c r="T36" s="51"/>
      <c r="U36" s="60">
        <v>32900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0.5</v>
      </c>
      <c r="J37" s="51">
        <f t="shared" si="2"/>
        <v>8</v>
      </c>
      <c r="K37" s="52">
        <f t="shared" si="3"/>
        <v>3.125</v>
      </c>
      <c r="L37" s="57">
        <v>1</v>
      </c>
      <c r="M37" s="51"/>
      <c r="N37" s="51"/>
      <c r="O37" s="58">
        <v>8</v>
      </c>
      <c r="P37" s="51"/>
      <c r="Q37" s="51"/>
      <c r="R37" s="58">
        <v>3</v>
      </c>
      <c r="S37" s="51"/>
      <c r="T37" s="51"/>
      <c r="U37" s="60">
        <v>0.5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5.0000000000000001E-3</v>
      </c>
      <c r="J39" s="51">
        <f t="shared" si="2"/>
        <v>0.05</v>
      </c>
      <c r="K39" s="52">
        <f t="shared" si="3"/>
        <v>2.75E-2</v>
      </c>
      <c r="L39" s="53">
        <v>0.05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6.9</v>
      </c>
      <c r="J40" s="61">
        <f t="shared" si="2"/>
        <v>7.5</v>
      </c>
      <c r="K40" s="62">
        <f t="shared" si="3"/>
        <v>7.125</v>
      </c>
      <c r="L40" s="63">
        <v>7.2</v>
      </c>
      <c r="M40" s="64">
        <v>7.2</v>
      </c>
      <c r="N40" s="64">
        <v>7.1</v>
      </c>
      <c r="O40" s="64">
        <v>7.5</v>
      </c>
      <c r="P40" s="64">
        <v>7.1</v>
      </c>
      <c r="Q40" s="64">
        <v>7.2</v>
      </c>
      <c r="R40" s="64">
        <v>6.9</v>
      </c>
      <c r="S40" s="64">
        <v>6.9</v>
      </c>
      <c r="T40" s="69">
        <v>7.1</v>
      </c>
      <c r="U40" s="65">
        <v>7.2</v>
      </c>
      <c r="V40" s="64">
        <v>7</v>
      </c>
      <c r="W40" s="66">
        <v>7.1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N/8emjUnb3b5g2cwDRnYgKC1ZGy97H+vP38UuLpTRnSwvFVd+fsYaxSfs0Lher0CpeI3DlfPJ8jZbRdI0QYArw==" saltValue="E6ADCc/OpaALLSS/DbNyBQ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1" zoomScaleNormal="100" workbookViewId="0">
      <selection activeCell="G1" sqref="G1:H1048576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0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52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1">
        <v>42779</v>
      </c>
      <c r="N17" s="71">
        <v>42804</v>
      </c>
      <c r="O17" s="71">
        <v>42835</v>
      </c>
      <c r="P17" s="71">
        <v>42867</v>
      </c>
      <c r="Q17" s="80">
        <v>42912</v>
      </c>
      <c r="R17" s="71">
        <v>42936</v>
      </c>
      <c r="S17" s="71">
        <v>42978</v>
      </c>
      <c r="T17" s="80">
        <v>42985</v>
      </c>
      <c r="U17" s="72">
        <v>43017</v>
      </c>
      <c r="V17" s="73">
        <v>43045</v>
      </c>
      <c r="W17" s="74"/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67</v>
      </c>
      <c r="J18" s="44">
        <f>MAX(L18:W18)</f>
        <v>140</v>
      </c>
      <c r="K18" s="45">
        <f>AVERAGE(L18:W18)</f>
        <v>103</v>
      </c>
      <c r="L18" s="67">
        <v>100</v>
      </c>
      <c r="M18" s="43"/>
      <c r="N18" s="44"/>
      <c r="O18" s="68">
        <v>105</v>
      </c>
      <c r="P18" s="44"/>
      <c r="Q18" s="44"/>
      <c r="R18" s="68">
        <v>67</v>
      </c>
      <c r="S18" s="44"/>
      <c r="T18" s="44"/>
      <c r="U18" s="49">
        <v>140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53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780</v>
      </c>
      <c r="J24" s="51">
        <f t="shared" si="2"/>
        <v>52800</v>
      </c>
      <c r="K24" s="52">
        <f t="shared" si="3"/>
        <v>28745</v>
      </c>
      <c r="L24" s="57">
        <v>45600</v>
      </c>
      <c r="M24" s="39"/>
      <c r="N24" s="51"/>
      <c r="O24" s="58">
        <v>780</v>
      </c>
      <c r="P24" s="51"/>
      <c r="Q24" s="51"/>
      <c r="R24" s="58">
        <v>15800</v>
      </c>
      <c r="S24" s="51"/>
      <c r="T24" s="51"/>
      <c r="U24" s="59">
        <v>52800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0.09</v>
      </c>
      <c r="J26" s="51">
        <f t="shared" si="2"/>
        <v>0.18</v>
      </c>
      <c r="K26" s="52">
        <f t="shared" si="3"/>
        <v>0.13500000000000001</v>
      </c>
      <c r="L26" s="53">
        <v>0.18</v>
      </c>
      <c r="M26" s="51"/>
      <c r="N26" s="51"/>
      <c r="O26" s="51"/>
      <c r="P26" s="51"/>
      <c r="Q26" s="51"/>
      <c r="R26" s="54">
        <v>0.09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0.02</v>
      </c>
      <c r="J28" s="51">
        <f t="shared" si="2"/>
        <v>0.03</v>
      </c>
      <c r="K28" s="52">
        <f t="shared" si="3"/>
        <v>2.5000000000000001E-2</v>
      </c>
      <c r="L28" s="57">
        <v>0.03</v>
      </c>
      <c r="M28" s="51"/>
      <c r="N28" s="51"/>
      <c r="O28" s="58">
        <v>0.03</v>
      </c>
      <c r="P28" s="51"/>
      <c r="Q28" s="51"/>
      <c r="R28" s="58">
        <v>0.02</v>
      </c>
      <c r="S28" s="51"/>
      <c r="T28" s="51"/>
      <c r="U28" s="60">
        <v>0.02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0.83</v>
      </c>
      <c r="K30" s="52">
        <f t="shared" si="3"/>
        <v>0.30499999999999999</v>
      </c>
      <c r="L30" s="57">
        <v>0.1</v>
      </c>
      <c r="M30" s="51"/>
      <c r="N30" s="51"/>
      <c r="O30" s="58">
        <v>0.83</v>
      </c>
      <c r="P30" s="51"/>
      <c r="Q30" s="51"/>
      <c r="R30" s="58">
        <v>0.24</v>
      </c>
      <c r="S30" s="51"/>
      <c r="T30" s="51"/>
      <c r="U30" s="60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0.05</v>
      </c>
      <c r="J31" s="51">
        <f t="shared" si="2"/>
        <v>0.2</v>
      </c>
      <c r="K31" s="52">
        <f t="shared" si="3"/>
        <v>0.1</v>
      </c>
      <c r="L31" s="57">
        <v>0.1</v>
      </c>
      <c r="M31" s="51"/>
      <c r="N31" s="51"/>
      <c r="O31" s="58">
        <v>0.2</v>
      </c>
      <c r="P31" s="51"/>
      <c r="Q31" s="51"/>
      <c r="R31" s="58">
        <v>0.05</v>
      </c>
      <c r="S31" s="51"/>
      <c r="T31" s="51"/>
      <c r="U31" s="60">
        <v>0.05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510</v>
      </c>
      <c r="J36" s="51">
        <f t="shared" si="2"/>
        <v>34500</v>
      </c>
      <c r="K36" s="52">
        <f t="shared" si="3"/>
        <v>18727.5</v>
      </c>
      <c r="L36" s="57">
        <v>29600</v>
      </c>
      <c r="M36" s="51"/>
      <c r="N36" s="51"/>
      <c r="O36" s="58">
        <v>510</v>
      </c>
      <c r="P36" s="51"/>
      <c r="Q36" s="51"/>
      <c r="R36" s="58">
        <v>10300</v>
      </c>
      <c r="S36" s="51"/>
      <c r="T36" s="51"/>
      <c r="U36" s="60">
        <v>34500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0.5</v>
      </c>
      <c r="J37" s="51">
        <f t="shared" si="2"/>
        <v>7</v>
      </c>
      <c r="K37" s="52">
        <f t="shared" si="3"/>
        <v>3.125</v>
      </c>
      <c r="L37" s="57">
        <v>1</v>
      </c>
      <c r="M37" s="51"/>
      <c r="N37" s="51"/>
      <c r="O37" s="58">
        <v>7</v>
      </c>
      <c r="P37" s="51"/>
      <c r="Q37" s="51"/>
      <c r="R37" s="58">
        <v>4</v>
      </c>
      <c r="S37" s="51"/>
      <c r="T37" s="51"/>
      <c r="U37" s="60">
        <v>0.5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50</v>
      </c>
      <c r="J38" s="51">
        <f t="shared" si="2"/>
        <v>100</v>
      </c>
      <c r="K38" s="52">
        <f t="shared" si="3"/>
        <v>75</v>
      </c>
      <c r="L38" s="53">
        <v>100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5.0000000000000001E-3</v>
      </c>
      <c r="J39" s="51">
        <f t="shared" si="2"/>
        <v>0.1</v>
      </c>
      <c r="K39" s="52">
        <f t="shared" si="3"/>
        <v>5.2500000000000005E-2</v>
      </c>
      <c r="L39" s="53">
        <v>0.1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11</v>
      </c>
      <c r="H40" s="89">
        <f t="shared" si="4"/>
        <v>11</v>
      </c>
      <c r="I40" s="61">
        <f t="shared" si="1"/>
        <v>6.9</v>
      </c>
      <c r="J40" s="61">
        <f t="shared" si="2"/>
        <v>7.3</v>
      </c>
      <c r="K40" s="62">
        <f t="shared" si="3"/>
        <v>7.1000000000000005</v>
      </c>
      <c r="L40" s="63">
        <v>7.1</v>
      </c>
      <c r="M40" s="64">
        <v>7.1</v>
      </c>
      <c r="N40" s="69">
        <v>7</v>
      </c>
      <c r="O40" s="64">
        <v>7.3</v>
      </c>
      <c r="P40" s="64">
        <v>7.1</v>
      </c>
      <c r="Q40" s="64">
        <v>7.1</v>
      </c>
      <c r="R40" s="64">
        <v>7.2</v>
      </c>
      <c r="S40" s="64">
        <v>6.9</v>
      </c>
      <c r="T40" s="69">
        <v>7.2</v>
      </c>
      <c r="U40" s="65">
        <v>7.2</v>
      </c>
      <c r="V40" s="64">
        <v>6.9</v>
      </c>
      <c r="W40" s="66"/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JEwkXtUc5bZA9Zhv7q/lunYBtY97UMJdiI86Fvz65zG2wXOosJCkecxDBhAKCUO22sPmY1yoZAm9Ga83XqU2nw==" saltValue="tSTKfOXyMYHEwR86NEUU+A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A16" zoomScaleNormal="100" workbookViewId="0">
      <selection activeCell="N24" sqref="N24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hidden="1" customWidth="1" outlineLevel="1"/>
    <col min="24" max="24" width="11.42578125" style="4" collapsed="1"/>
    <col min="25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2017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5"/>
      <c r="H7" s="85"/>
      <c r="I7" s="12"/>
    </row>
    <row r="8" spans="1:23" x14ac:dyDescent="0.2">
      <c r="A8" s="21"/>
      <c r="B8" s="17"/>
      <c r="C8" s="12"/>
      <c r="D8" s="12"/>
      <c r="E8" s="12"/>
      <c r="F8" s="12"/>
      <c r="G8" s="85"/>
      <c r="H8" s="85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6"/>
      <c r="H9" s="86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4" t="s">
        <v>53</v>
      </c>
      <c r="B12" s="95"/>
      <c r="C12" s="94" t="s">
        <v>46</v>
      </c>
      <c r="D12" s="94"/>
      <c r="E12" s="94"/>
      <c r="F12" s="94"/>
      <c r="G12" s="94"/>
      <c r="H12" s="94"/>
      <c r="I12" s="94"/>
      <c r="J12" s="94"/>
      <c r="K12" s="94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99" t="s">
        <v>0</v>
      </c>
      <c r="D16" s="101" t="s">
        <v>1</v>
      </c>
      <c r="E16" s="107" t="s">
        <v>7</v>
      </c>
      <c r="F16" s="107"/>
      <c r="G16" s="109" t="s">
        <v>55</v>
      </c>
      <c r="H16" s="109" t="s">
        <v>56</v>
      </c>
      <c r="I16" s="103" t="s">
        <v>2</v>
      </c>
      <c r="J16" s="103" t="s">
        <v>3</v>
      </c>
      <c r="K16" s="105" t="s">
        <v>4</v>
      </c>
      <c r="L16" s="91" t="s">
        <v>8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20.100000000000001" customHeight="1" thickBot="1" x14ac:dyDescent="0.3">
      <c r="A17" s="13"/>
      <c r="C17" s="100"/>
      <c r="D17" s="102"/>
      <c r="E17" s="108"/>
      <c r="F17" s="108"/>
      <c r="G17" s="110"/>
      <c r="H17" s="110"/>
      <c r="I17" s="104"/>
      <c r="J17" s="104"/>
      <c r="K17" s="106"/>
      <c r="L17" s="70">
        <v>42748</v>
      </c>
      <c r="M17" s="73">
        <v>42779</v>
      </c>
      <c r="N17" s="73">
        <v>42804</v>
      </c>
      <c r="O17" s="73">
        <v>42835</v>
      </c>
      <c r="P17" s="73">
        <v>42867</v>
      </c>
      <c r="Q17" s="71">
        <v>42909</v>
      </c>
      <c r="R17" s="73">
        <v>42936</v>
      </c>
      <c r="S17" s="73">
        <v>42978</v>
      </c>
      <c r="T17" s="71">
        <v>42985</v>
      </c>
      <c r="U17" s="72">
        <v>43017</v>
      </c>
      <c r="V17" s="73">
        <v>43045</v>
      </c>
      <c r="W17" s="74">
        <f>'MP1'!W17</f>
        <v>43087</v>
      </c>
    </row>
    <row r="18" spans="1:23" ht="15" customHeight="1" x14ac:dyDescent="0.25">
      <c r="A18" s="13"/>
      <c r="C18" s="30" t="s">
        <v>15</v>
      </c>
      <c r="D18" s="31" t="s">
        <v>5</v>
      </c>
      <c r="E18" s="96" t="s">
        <v>47</v>
      </c>
      <c r="F18" s="96"/>
      <c r="G18" s="87">
        <f>COUNT(L18:W18)</f>
        <v>4</v>
      </c>
      <c r="H18" s="87">
        <f>G18</f>
        <v>4</v>
      </c>
      <c r="I18" s="44">
        <f>MIN(L18:W18)</f>
        <v>96</v>
      </c>
      <c r="J18" s="44">
        <f>MAX(L18:W18)</f>
        <v>240</v>
      </c>
      <c r="K18" s="45">
        <f>AVERAGE(L18:W18)</f>
        <v>157.75</v>
      </c>
      <c r="L18" s="67">
        <v>110</v>
      </c>
      <c r="M18" s="43"/>
      <c r="N18" s="44"/>
      <c r="O18" s="68">
        <v>96</v>
      </c>
      <c r="P18" s="44"/>
      <c r="Q18" s="44"/>
      <c r="R18" s="68">
        <v>185</v>
      </c>
      <c r="S18" s="44"/>
      <c r="T18" s="44"/>
      <c r="U18" s="49">
        <v>240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7"/>
      <c r="F19" s="97"/>
      <c r="G19" s="88">
        <f t="shared" ref="G19:G40" si="0">COUNT(L19:W19)</f>
        <v>2</v>
      </c>
      <c r="H19" s="88">
        <f>G19</f>
        <v>2</v>
      </c>
      <c r="I19" s="51">
        <f t="shared" ref="I19:I40" si="1">MIN(L19:W19)</f>
        <v>0.05</v>
      </c>
      <c r="J19" s="51">
        <f t="shared" ref="J19:J40" si="2">MAX(L19:W19)</f>
        <v>0.1</v>
      </c>
      <c r="K19" s="52">
        <f t="shared" ref="K19:K40" si="3">AVERAGE(L19:W19)</f>
        <v>7.5000000000000011E-2</v>
      </c>
      <c r="L19" s="53">
        <v>0.1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7"/>
      <c r="F20" s="97"/>
      <c r="G20" s="88">
        <f t="shared" si="0"/>
        <v>2</v>
      </c>
      <c r="H20" s="88">
        <f t="shared" ref="H20:H40" si="4">G20</f>
        <v>2</v>
      </c>
      <c r="I20" s="51">
        <f t="shared" si="1"/>
        <v>5.0000000000000001E-3</v>
      </c>
      <c r="J20" s="51">
        <f t="shared" si="2"/>
        <v>0.01</v>
      </c>
      <c r="K20" s="52">
        <f t="shared" si="3"/>
        <v>7.4999999999999997E-3</v>
      </c>
      <c r="L20" s="53">
        <v>0.01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7"/>
      <c r="F21" s="97"/>
      <c r="G21" s="88">
        <f t="shared" si="0"/>
        <v>2</v>
      </c>
      <c r="H21" s="88">
        <f t="shared" si="4"/>
        <v>2</v>
      </c>
      <c r="I21" s="51">
        <f t="shared" si="1"/>
        <v>0.05</v>
      </c>
      <c r="J21" s="51">
        <f t="shared" si="2"/>
        <v>0.1</v>
      </c>
      <c r="K21" s="52">
        <f t="shared" si="3"/>
        <v>7.5000000000000011E-2</v>
      </c>
      <c r="L21" s="53">
        <v>0.1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7"/>
      <c r="F22" s="97"/>
      <c r="G22" s="88">
        <f t="shared" si="0"/>
        <v>2</v>
      </c>
      <c r="H22" s="88">
        <f t="shared" si="4"/>
        <v>2</v>
      </c>
      <c r="I22" s="51">
        <f t="shared" si="1"/>
        <v>5.0000000000000001E-4</v>
      </c>
      <c r="J22" s="51">
        <f t="shared" si="2"/>
        <v>0.01</v>
      </c>
      <c r="K22" s="52">
        <f t="shared" si="3"/>
        <v>5.2500000000000003E-3</v>
      </c>
      <c r="L22" s="53">
        <v>0.01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7"/>
      <c r="F23" s="97"/>
      <c r="G23" s="88">
        <f t="shared" si="0"/>
        <v>2</v>
      </c>
      <c r="H23" s="88">
        <f t="shared" si="4"/>
        <v>2</v>
      </c>
      <c r="I23" s="51">
        <f t="shared" si="1"/>
        <v>5.0000000000000001E-3</v>
      </c>
      <c r="J23" s="51">
        <f t="shared" si="2"/>
        <v>0.01</v>
      </c>
      <c r="K23" s="52">
        <f t="shared" si="3"/>
        <v>7.4999999999999997E-3</v>
      </c>
      <c r="L23" s="53">
        <v>0.01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7"/>
      <c r="F24" s="97"/>
      <c r="G24" s="88">
        <f t="shared" si="0"/>
        <v>4</v>
      </c>
      <c r="H24" s="88">
        <f t="shared" si="4"/>
        <v>4</v>
      </c>
      <c r="I24" s="51">
        <f t="shared" si="1"/>
        <v>390</v>
      </c>
      <c r="J24" s="51">
        <f t="shared" si="2"/>
        <v>1480</v>
      </c>
      <c r="K24" s="52">
        <f t="shared" si="3"/>
        <v>932.5</v>
      </c>
      <c r="L24" s="57">
        <v>720</v>
      </c>
      <c r="M24" s="39"/>
      <c r="N24" s="51"/>
      <c r="O24" s="58">
        <v>390</v>
      </c>
      <c r="P24" s="51"/>
      <c r="Q24" s="51"/>
      <c r="R24" s="58">
        <v>1480</v>
      </c>
      <c r="S24" s="51"/>
      <c r="T24" s="51"/>
      <c r="U24" s="59">
        <v>1140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7"/>
      <c r="F25" s="97"/>
      <c r="G25" s="88">
        <f t="shared" si="0"/>
        <v>2</v>
      </c>
      <c r="H25" s="88">
        <f t="shared" si="4"/>
        <v>2</v>
      </c>
      <c r="I25" s="51">
        <f t="shared" si="1"/>
        <v>5.0000000000000001E-3</v>
      </c>
      <c r="J25" s="51">
        <f t="shared" si="2"/>
        <v>0.01</v>
      </c>
      <c r="K25" s="52">
        <f t="shared" si="3"/>
        <v>7.4999999999999997E-3</v>
      </c>
      <c r="L25" s="53">
        <v>0.01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7"/>
      <c r="F26" s="97"/>
      <c r="G26" s="88">
        <f t="shared" si="0"/>
        <v>2</v>
      </c>
      <c r="H26" s="88">
        <f t="shared" si="4"/>
        <v>2</v>
      </c>
      <c r="I26" s="51">
        <f t="shared" si="1"/>
        <v>0.09</v>
      </c>
      <c r="J26" s="51">
        <f t="shared" si="2"/>
        <v>0.14000000000000001</v>
      </c>
      <c r="K26" s="52">
        <f t="shared" si="3"/>
        <v>0.115</v>
      </c>
      <c r="L26" s="53">
        <v>0.14000000000000001</v>
      </c>
      <c r="M26" s="51"/>
      <c r="N26" s="51"/>
      <c r="O26" s="51"/>
      <c r="P26" s="51"/>
      <c r="Q26" s="51"/>
      <c r="R26" s="54">
        <v>0.09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7"/>
      <c r="F27" s="97"/>
      <c r="G27" s="88">
        <f t="shared" si="0"/>
        <v>2</v>
      </c>
      <c r="H27" s="88">
        <f t="shared" si="4"/>
        <v>2</v>
      </c>
      <c r="I27" s="51">
        <f t="shared" si="1"/>
        <v>5.0000000000000001E-3</v>
      </c>
      <c r="J27" s="51">
        <f t="shared" si="2"/>
        <v>0.01</v>
      </c>
      <c r="K27" s="52">
        <f t="shared" si="3"/>
        <v>7.4999999999999997E-3</v>
      </c>
      <c r="L27" s="53">
        <v>0.01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7"/>
      <c r="F28" s="97"/>
      <c r="G28" s="88">
        <f t="shared" si="0"/>
        <v>4</v>
      </c>
      <c r="H28" s="88">
        <f t="shared" si="4"/>
        <v>4</v>
      </c>
      <c r="I28" s="51">
        <f t="shared" si="1"/>
        <v>0.01</v>
      </c>
      <c r="J28" s="51">
        <f t="shared" si="2"/>
        <v>0.28999999999999998</v>
      </c>
      <c r="K28" s="52">
        <f t="shared" si="3"/>
        <v>8.4999999999999992E-2</v>
      </c>
      <c r="L28" s="57">
        <v>0.02</v>
      </c>
      <c r="M28" s="51"/>
      <c r="N28" s="51"/>
      <c r="O28" s="58">
        <v>0.01</v>
      </c>
      <c r="P28" s="51"/>
      <c r="Q28" s="51"/>
      <c r="R28" s="58">
        <v>0.02</v>
      </c>
      <c r="S28" s="51"/>
      <c r="T28" s="51"/>
      <c r="U28" s="60">
        <v>0.28999999999999998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7"/>
      <c r="F29" s="97"/>
      <c r="G29" s="88">
        <f t="shared" si="0"/>
        <v>4</v>
      </c>
      <c r="H29" s="88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7"/>
      <c r="F30" s="97"/>
      <c r="G30" s="88">
        <f t="shared" si="0"/>
        <v>4</v>
      </c>
      <c r="H30" s="88">
        <f t="shared" si="4"/>
        <v>4</v>
      </c>
      <c r="I30" s="51">
        <f t="shared" si="1"/>
        <v>0.05</v>
      </c>
      <c r="J30" s="51">
        <f t="shared" si="2"/>
        <v>0.52</v>
      </c>
      <c r="K30" s="52">
        <f t="shared" si="3"/>
        <v>0.23000000000000004</v>
      </c>
      <c r="L30" s="57">
        <v>0.17</v>
      </c>
      <c r="M30" s="51"/>
      <c r="N30" s="51"/>
      <c r="O30" s="58">
        <v>0.52</v>
      </c>
      <c r="P30" s="51"/>
      <c r="Q30" s="51"/>
      <c r="R30" s="58">
        <v>0.18</v>
      </c>
      <c r="S30" s="51"/>
      <c r="T30" s="51"/>
      <c r="U30" s="60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7"/>
      <c r="F31" s="97"/>
      <c r="G31" s="88">
        <f t="shared" si="0"/>
        <v>4</v>
      </c>
      <c r="H31" s="88">
        <f t="shared" si="4"/>
        <v>4</v>
      </c>
      <c r="I31" s="51">
        <f t="shared" si="1"/>
        <v>0.1</v>
      </c>
      <c r="J31" s="51">
        <f t="shared" si="2"/>
        <v>5.8</v>
      </c>
      <c r="K31" s="52">
        <f t="shared" si="3"/>
        <v>1.55</v>
      </c>
      <c r="L31" s="57">
        <v>0.1</v>
      </c>
      <c r="M31" s="51"/>
      <c r="N31" s="51"/>
      <c r="O31" s="58">
        <v>0.1</v>
      </c>
      <c r="P31" s="51"/>
      <c r="Q31" s="51"/>
      <c r="R31" s="58">
        <v>0.2</v>
      </c>
      <c r="S31" s="51"/>
      <c r="T31" s="51"/>
      <c r="U31" s="60">
        <v>5.8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7"/>
      <c r="F32" s="97"/>
      <c r="G32" s="88">
        <f t="shared" si="0"/>
        <v>2</v>
      </c>
      <c r="H32" s="88">
        <f t="shared" si="4"/>
        <v>2</v>
      </c>
      <c r="I32" s="51">
        <f t="shared" si="1"/>
        <v>0.1</v>
      </c>
      <c r="J32" s="51">
        <f t="shared" si="2"/>
        <v>0.2</v>
      </c>
      <c r="K32" s="52">
        <f t="shared" si="3"/>
        <v>0.15000000000000002</v>
      </c>
      <c r="L32" s="53">
        <v>0.2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7"/>
      <c r="F33" s="97"/>
      <c r="G33" s="88">
        <f t="shared" si="0"/>
        <v>2</v>
      </c>
      <c r="H33" s="88">
        <f t="shared" si="4"/>
        <v>2</v>
      </c>
      <c r="I33" s="51">
        <f t="shared" si="1"/>
        <v>0.05</v>
      </c>
      <c r="J33" s="51">
        <f t="shared" si="2"/>
        <v>0.1</v>
      </c>
      <c r="K33" s="52">
        <f t="shared" si="3"/>
        <v>7.5000000000000011E-2</v>
      </c>
      <c r="L33" s="53">
        <v>0.1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7"/>
      <c r="F34" s="97"/>
      <c r="G34" s="88">
        <f t="shared" si="0"/>
        <v>2</v>
      </c>
      <c r="H34" s="88">
        <f t="shared" si="4"/>
        <v>2</v>
      </c>
      <c r="I34" s="51">
        <f t="shared" si="1"/>
        <v>2.5</v>
      </c>
      <c r="J34" s="51">
        <f t="shared" si="2"/>
        <v>5</v>
      </c>
      <c r="K34" s="52">
        <f t="shared" si="3"/>
        <v>3.75</v>
      </c>
      <c r="L34" s="53">
        <v>5</v>
      </c>
      <c r="M34" s="51"/>
      <c r="N34" s="51"/>
      <c r="O34" s="51"/>
      <c r="P34" s="51"/>
      <c r="Q34" s="51"/>
      <c r="R34" s="54">
        <v>2.5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7"/>
      <c r="F35" s="97"/>
      <c r="G35" s="88">
        <f t="shared" si="0"/>
        <v>2</v>
      </c>
      <c r="H35" s="88">
        <f t="shared" si="4"/>
        <v>2</v>
      </c>
      <c r="I35" s="51">
        <f t="shared" si="1"/>
        <v>5.0000000000000001E-3</v>
      </c>
      <c r="J35" s="51">
        <f t="shared" si="2"/>
        <v>0.01</v>
      </c>
      <c r="K35" s="52">
        <f t="shared" si="3"/>
        <v>7.4999999999999997E-3</v>
      </c>
      <c r="L35" s="53">
        <v>0.01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7"/>
      <c r="F36" s="97"/>
      <c r="G36" s="88">
        <f t="shared" si="0"/>
        <v>4</v>
      </c>
      <c r="H36" s="88">
        <f t="shared" si="4"/>
        <v>4</v>
      </c>
      <c r="I36" s="51">
        <f t="shared" si="1"/>
        <v>260</v>
      </c>
      <c r="J36" s="51">
        <f t="shared" si="2"/>
        <v>960</v>
      </c>
      <c r="K36" s="52">
        <f t="shared" si="3"/>
        <v>607.5</v>
      </c>
      <c r="L36" s="57">
        <v>470</v>
      </c>
      <c r="M36" s="51"/>
      <c r="N36" s="51"/>
      <c r="O36" s="58">
        <v>260</v>
      </c>
      <c r="P36" s="51"/>
      <c r="Q36" s="51"/>
      <c r="R36" s="58">
        <v>960</v>
      </c>
      <c r="S36" s="51"/>
      <c r="T36" s="51"/>
      <c r="U36" s="60">
        <v>740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7"/>
      <c r="F37" s="97"/>
      <c r="G37" s="88">
        <f t="shared" si="0"/>
        <v>4</v>
      </c>
      <c r="H37" s="88">
        <f t="shared" si="4"/>
        <v>4</v>
      </c>
      <c r="I37" s="51">
        <f t="shared" si="1"/>
        <v>4</v>
      </c>
      <c r="J37" s="51">
        <f t="shared" si="2"/>
        <v>40</v>
      </c>
      <c r="K37" s="52">
        <f t="shared" si="3"/>
        <v>15</v>
      </c>
      <c r="L37" s="57">
        <v>6</v>
      </c>
      <c r="M37" s="51"/>
      <c r="N37" s="51"/>
      <c r="O37" s="58">
        <v>4</v>
      </c>
      <c r="P37" s="51"/>
      <c r="Q37" s="51"/>
      <c r="R37" s="58">
        <v>10</v>
      </c>
      <c r="S37" s="51"/>
      <c r="T37" s="51"/>
      <c r="U37" s="60">
        <v>40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7"/>
      <c r="F38" s="97"/>
      <c r="G38" s="88">
        <f t="shared" si="0"/>
        <v>2</v>
      </c>
      <c r="H38" s="88">
        <f t="shared" si="4"/>
        <v>2</v>
      </c>
      <c r="I38" s="51">
        <f t="shared" si="1"/>
        <v>100</v>
      </c>
      <c r="J38" s="51">
        <f t="shared" si="2"/>
        <v>180</v>
      </c>
      <c r="K38" s="52">
        <f t="shared" si="3"/>
        <v>140</v>
      </c>
      <c r="L38" s="53">
        <v>100</v>
      </c>
      <c r="M38" s="51"/>
      <c r="N38" s="51"/>
      <c r="O38" s="51"/>
      <c r="P38" s="51"/>
      <c r="Q38" s="51"/>
      <c r="R38" s="54">
        <v>180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7"/>
      <c r="F39" s="97"/>
      <c r="G39" s="88">
        <f t="shared" si="0"/>
        <v>2</v>
      </c>
      <c r="H39" s="88">
        <f t="shared" si="4"/>
        <v>2</v>
      </c>
      <c r="I39" s="51">
        <f t="shared" si="1"/>
        <v>0.01</v>
      </c>
      <c r="J39" s="51">
        <f t="shared" si="2"/>
        <v>0.03</v>
      </c>
      <c r="K39" s="52">
        <f t="shared" si="3"/>
        <v>0.02</v>
      </c>
      <c r="L39" s="53">
        <v>0.03</v>
      </c>
      <c r="M39" s="51"/>
      <c r="N39" s="51"/>
      <c r="O39" s="51"/>
      <c r="P39" s="51"/>
      <c r="Q39" s="51"/>
      <c r="R39" s="54">
        <v>0.01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98"/>
      <c r="F40" s="98"/>
      <c r="G40" s="89">
        <f t="shared" si="0"/>
        <v>12</v>
      </c>
      <c r="H40" s="89">
        <f t="shared" si="4"/>
        <v>12</v>
      </c>
      <c r="I40" s="61">
        <f t="shared" si="1"/>
        <v>7.1</v>
      </c>
      <c r="J40" s="61">
        <f t="shared" si="2"/>
        <v>7.7</v>
      </c>
      <c r="K40" s="62">
        <f t="shared" si="3"/>
        <v>7.375</v>
      </c>
      <c r="L40" s="63">
        <v>7.6</v>
      </c>
      <c r="M40" s="64">
        <v>7.7</v>
      </c>
      <c r="N40" s="64">
        <v>7.3</v>
      </c>
      <c r="O40" s="64">
        <v>7.4</v>
      </c>
      <c r="P40" s="64">
        <v>7.7</v>
      </c>
      <c r="Q40" s="64">
        <v>7.5</v>
      </c>
      <c r="R40" s="64">
        <v>7.4</v>
      </c>
      <c r="S40" s="64">
        <v>7.3</v>
      </c>
      <c r="T40" s="64">
        <v>7.1</v>
      </c>
      <c r="U40" s="65">
        <v>7.2</v>
      </c>
      <c r="V40" s="64">
        <v>7.2</v>
      </c>
      <c r="W40" s="66">
        <v>7.1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90"/>
      <c r="H47" s="90"/>
      <c r="I47" s="9"/>
      <c r="J47" s="9"/>
      <c r="K47" s="9"/>
      <c r="L47" s="14"/>
    </row>
  </sheetData>
  <sheetProtection algorithmName="SHA-512" hashValue="IexgHybVUKif+G+3xSNtVamVFWpdghDk7p1SudsZQSL7LnkdvYBQMTaNRbvr1PJhzVA4+GFyEFeMgqc3Ft8vlg==" saltValue="a/B5PShlYqyaytJL683SdQ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ageMargins left="0.35433070866141736" right="0.35433070866141736" top="0.39370078740157483" bottom="0.39370078740157483" header="0" footer="0.23622047244094491"/>
  <pageSetup paperSize="9" scale="74" orientation="landscape" r:id="rId1"/>
  <headerFooter alignWithMargins="0">
    <oddFooter>&amp;L&amp;F&amp;RPage &amp;P of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MP1</vt:lpstr>
      <vt:lpstr>MP2</vt:lpstr>
      <vt:lpstr>MP3</vt:lpstr>
      <vt:lpstr>MP4</vt:lpstr>
      <vt:lpstr>MP5</vt:lpstr>
      <vt:lpstr>MP7</vt:lpstr>
      <vt:lpstr>MP8</vt:lpstr>
      <vt:lpstr>MP9</vt:lpstr>
      <vt:lpstr>MP10</vt:lpstr>
      <vt:lpstr>'MP1'!Print_Area</vt:lpstr>
      <vt:lpstr>'MP10'!Print_Area</vt:lpstr>
      <vt:lpstr>'MP2'!Print_Area</vt:lpstr>
      <vt:lpstr>'MP3'!Print_Area</vt:lpstr>
      <vt:lpstr>'MP4'!Print_Area</vt:lpstr>
      <vt:lpstr>'MP5'!Print_Area</vt:lpstr>
      <vt:lpstr>'MP7'!Print_Area</vt:lpstr>
      <vt:lpstr>'MP8'!Print_Area</vt:lpstr>
      <vt:lpstr>'MP9'!Print_Area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Alycia Campbell</cp:lastModifiedBy>
  <cp:lastPrinted>2018-02-08T02:18:40Z</cp:lastPrinted>
  <dcterms:created xsi:type="dcterms:W3CDTF">2016-02-01T21:38:37Z</dcterms:created>
  <dcterms:modified xsi:type="dcterms:W3CDTF">2018-03-07T03:52:06Z</dcterms:modified>
</cp:coreProperties>
</file>