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Mark Hutcheson\00 - Compliance\01 - Environmental\Pollution Monitoring\1924 - Sandy Point\Water Monitoring\2014\"/>
    </mc:Choice>
  </mc:AlternateContent>
  <bookViews>
    <workbookView xWindow="120" yWindow="90" windowWidth="20580" windowHeight="11385"/>
  </bookViews>
  <sheets>
    <sheet name="Jun - 2014" sheetId="11" r:id="rId1"/>
    <sheet name="Jul - 2014" sheetId="10" r:id="rId2"/>
    <sheet name="Aug - 2014" sheetId="4" r:id="rId3"/>
    <sheet name="Sep - 2014" sheetId="5" r:id="rId4"/>
    <sheet name="Oct - 2014" sheetId="7" r:id="rId5"/>
    <sheet name="Nov - 2014" sheetId="8" r:id="rId6"/>
    <sheet name="Dec - 2014" sheetId="9" r:id="rId7"/>
  </sheets>
  <definedNames>
    <definedName name="_xlnm.Print_Area" localSheetId="2">'Aug - 2014'!$A$1:$I$74</definedName>
    <definedName name="_xlnm.Print_Area" localSheetId="6">'Dec - 2014'!$A$1:$I$41</definedName>
    <definedName name="_xlnm.Print_Area" localSheetId="1">'Jul - 2014'!$A$1:$I$38</definedName>
    <definedName name="_xlnm.Print_Area" localSheetId="0">'Jun - 2014'!$A$1:$I$38</definedName>
    <definedName name="_xlnm.Print_Area" localSheetId="5">'Nov - 2014'!$A$1:$I$38</definedName>
    <definedName name="_xlnm.Print_Area" localSheetId="4">'Oct - 2014'!$A$1:$I$53</definedName>
    <definedName name="_xlnm.Print_Area" localSheetId="3">'Sep - 2014'!$A$1:$I$38</definedName>
  </definedNames>
  <calcPr calcId="162913"/>
</workbook>
</file>

<file path=xl/calcChain.xml><?xml version="1.0" encoding="utf-8"?>
<calcChain xmlns="http://schemas.openxmlformats.org/spreadsheetml/2006/main">
  <c r="I20" i="9" l="1"/>
  <c r="I19" i="9"/>
  <c r="I18" i="9"/>
  <c r="H20" i="9"/>
  <c r="H19" i="9"/>
  <c r="H18" i="9"/>
  <c r="G20" i="9"/>
  <c r="G19" i="9"/>
  <c r="G18" i="9"/>
  <c r="H19" i="7" l="1"/>
  <c r="H18" i="7"/>
  <c r="E26" i="11" l="1"/>
  <c r="E25" i="11"/>
  <c r="E24" i="11"/>
  <c r="E26" i="10"/>
  <c r="E25" i="10"/>
  <c r="E24" i="10"/>
  <c r="E26" i="7" l="1"/>
  <c r="E25" i="7"/>
  <c r="E24" i="7"/>
  <c r="E26" i="4"/>
  <c r="E25" i="4"/>
  <c r="E24" i="4"/>
  <c r="E26" i="9"/>
  <c r="E25" i="9"/>
  <c r="E24" i="9"/>
  <c r="E26" i="8"/>
  <c r="E25" i="8"/>
  <c r="E24" i="8"/>
  <c r="I26" i="7"/>
  <c r="I25" i="7"/>
  <c r="I24" i="7"/>
  <c r="H26" i="7"/>
  <c r="H25" i="7"/>
  <c r="H24" i="7"/>
  <c r="G26" i="7"/>
  <c r="G24" i="7"/>
  <c r="G25" i="7"/>
  <c r="I20" i="7"/>
  <c r="I19" i="7"/>
  <c r="I18" i="7"/>
  <c r="H20" i="7"/>
  <c r="G20" i="7"/>
  <c r="G19" i="7"/>
  <c r="G18" i="7"/>
  <c r="I20" i="5"/>
  <c r="I19" i="5"/>
  <c r="I18" i="5"/>
  <c r="H20" i="5"/>
  <c r="H19" i="5"/>
  <c r="H18" i="5"/>
  <c r="G19" i="5"/>
  <c r="G20" i="5"/>
  <c r="G18" i="5"/>
  <c r="E26" i="5"/>
  <c r="E25" i="5"/>
  <c r="E24" i="5"/>
  <c r="I25" i="4"/>
  <c r="I26" i="4"/>
  <c r="I24" i="4"/>
  <c r="H25" i="4"/>
  <c r="H26" i="4"/>
  <c r="H24" i="4"/>
  <c r="G25" i="4"/>
  <c r="G26" i="4"/>
  <c r="G24" i="4"/>
  <c r="I19" i="4"/>
  <c r="I20" i="4"/>
  <c r="I18" i="4"/>
  <c r="H19" i="4"/>
  <c r="H20" i="4"/>
  <c r="H18" i="4"/>
  <c r="G19" i="4"/>
  <c r="G20" i="4"/>
  <c r="G18" i="4"/>
</calcChain>
</file>

<file path=xl/sharedStrings.xml><?xml version="1.0" encoding="utf-8"?>
<sst xmlns="http://schemas.openxmlformats.org/spreadsheetml/2006/main" count="649" uniqueCount="32">
  <si>
    <t>Pollutant</t>
  </si>
  <si>
    <t>Unit of Measure</t>
  </si>
  <si>
    <t>Lowest sample value</t>
  </si>
  <si>
    <t>Highest sample value</t>
  </si>
  <si>
    <t>Mean of samples</t>
  </si>
  <si>
    <t>mg/L</t>
  </si>
  <si>
    <t>pH</t>
  </si>
  <si>
    <t>EPA Licence No: 1924</t>
  </si>
  <si>
    <t>Benedict Industries Pty Ltd</t>
  </si>
  <si>
    <t>Total Suspended Solids</t>
  </si>
  <si>
    <t>Turbidity</t>
  </si>
  <si>
    <t>NTU</t>
  </si>
  <si>
    <t>100 Percentile Concentration Limit</t>
  </si>
  <si>
    <t>6 - 8.5</t>
  </si>
  <si>
    <t>Sample Date</t>
  </si>
  <si>
    <t>Monitoring Point 2:</t>
  </si>
  <si>
    <t>Monitoring Point 1:</t>
  </si>
  <si>
    <t>Test Result</t>
  </si>
  <si>
    <t>Exceedance (Y/N)</t>
  </si>
  <si>
    <t>Summary of Results:</t>
  </si>
  <si>
    <t>Below Basin 5 as identified in map attached to the "Sandy Point Quarry Stormwater and Sediment Controls and Protocols Update December 2013."</t>
  </si>
  <si>
    <t>Below Basin 3 as identified in map attached to the "Sandy Point Quarry Sediment Controls and Protocols Update December 2013."</t>
  </si>
  <si>
    <t>N</t>
  </si>
  <si>
    <t>Y</t>
  </si>
  <si>
    <t>Individual Results:</t>
  </si>
  <si>
    <t>Sandy Point Quarry - Heathcote Road, Sandy Point NSW 2171</t>
  </si>
  <si>
    <t>Location of Monitoring Points:</t>
  </si>
  <si>
    <t>Monitoring Requirements:</t>
  </si>
  <si>
    <t>Grab samples are required to be taken daily during any discharge and tested for pH, total suspended solids and turbidity.</t>
  </si>
  <si>
    <t>No discharge events during period</t>
  </si>
  <si>
    <t>-</t>
  </si>
  <si>
    <t>TSS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</si>
</sst>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2" fillId="0" borderId="0" xfId="1" applyFont="1" applyFill="1" applyBorder="1"/>
    <xf numFmtId="0" fontId="3" fillId="0" borderId="0" xfId="1" applyFont="1" applyBorder="1" applyAlignment="1"/>
    <xf numFmtId="0" fontId="1" fillId="0" borderId="0" xfId="1" applyBorder="1"/>
    <xf numFmtId="0" fontId="1" fillId="0" borderId="0" xfId="1"/>
    <xf numFmtId="0" fontId="4" fillId="0" borderId="0" xfId="1" applyFont="1" applyBorder="1" applyAlignment="1">
      <alignment horizontal="lef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left"/>
    </xf>
    <xf numFmtId="0" fontId="2" fillId="0" borderId="0" xfId="1" applyFont="1" applyBorder="1"/>
    <xf numFmtId="0" fontId="1" fillId="3" borderId="1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4" borderId="1" xfId="1" applyFill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4" fillId="0" borderId="0" xfId="1" applyFont="1" applyBorder="1"/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/>
    </xf>
    <xf numFmtId="2" fontId="1" fillId="3" borderId="1" xfId="1" applyNumberFormat="1" applyFill="1" applyBorder="1" applyAlignment="1">
      <alignment horizontal="center" vertical="center" wrapText="1"/>
    </xf>
    <xf numFmtId="0" fontId="1" fillId="0" borderId="0" xfId="1" applyFill="1" applyBorder="1"/>
    <xf numFmtId="2" fontId="6" fillId="0" borderId="0" xfId="1" quotePrefix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6" fillId="0" borderId="0" xfId="1" applyNumberFormat="1" applyFont="1" applyFill="1" applyBorder="1" applyAlignment="1">
      <alignment horizontal="center" vertical="center"/>
    </xf>
    <xf numFmtId="1" fontId="1" fillId="3" borderId="1" xfId="1" applyNumberFormat="1" applyFill="1" applyBorder="1" applyAlignment="1">
      <alignment horizontal="center" vertical="center" wrapText="1"/>
    </xf>
    <xf numFmtId="0" fontId="4" fillId="0" borderId="0" xfId="1" applyFont="1" applyBorder="1" applyAlignment="1"/>
    <xf numFmtId="0" fontId="6" fillId="3" borderId="6" xfId="1" applyFont="1" applyFill="1" applyBorder="1" applyAlignment="1">
      <alignment horizontal="center" vertical="center"/>
    </xf>
    <xf numFmtId="2" fontId="6" fillId="2" borderId="7" xfId="1" quotePrefix="1" applyNumberFormat="1" applyFont="1" applyFill="1" applyBorder="1" applyAlignment="1">
      <alignment horizontal="center" vertical="center"/>
    </xf>
    <xf numFmtId="2" fontId="6" fillId="2" borderId="8" xfId="1" quotePrefix="1" applyNumberFormat="1" applyFont="1" applyFill="1" applyBorder="1" applyAlignment="1">
      <alignment horizontal="center" vertical="center"/>
    </xf>
    <xf numFmtId="2" fontId="6" fillId="2" borderId="10" xfId="1" quotePrefix="1" applyNumberFormat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1" fontId="6" fillId="2" borderId="13" xfId="1" applyNumberFormat="1" applyFont="1" applyFill="1" applyBorder="1" applyAlignment="1">
      <alignment horizontal="center" vertical="center"/>
    </xf>
    <xf numFmtId="2" fontId="6" fillId="2" borderId="15" xfId="1" quotePrefix="1" applyNumberFormat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2" fontId="6" fillId="4" borderId="8" xfId="1" quotePrefix="1" applyNumberFormat="1" applyFont="1" applyFill="1" applyBorder="1" applyAlignment="1">
      <alignment horizontal="center" vertical="center"/>
    </xf>
    <xf numFmtId="2" fontId="6" fillId="4" borderId="10" xfId="1" quotePrefix="1" applyNumberFormat="1" applyFont="1" applyFill="1" applyBorder="1" applyAlignment="1">
      <alignment horizontal="center" vertical="center"/>
    </xf>
    <xf numFmtId="0" fontId="6" fillId="4" borderId="13" xfId="1" applyFont="1" applyFill="1" applyBorder="1" applyAlignment="1">
      <alignment horizontal="center" vertical="center"/>
    </xf>
    <xf numFmtId="2" fontId="6" fillId="4" borderId="15" xfId="1" quotePrefix="1" applyNumberFormat="1" applyFont="1" applyFill="1" applyBorder="1" applyAlignment="1">
      <alignment horizontal="center" vertical="center"/>
    </xf>
    <xf numFmtId="1" fontId="6" fillId="2" borderId="24" xfId="1" applyNumberFormat="1" applyFont="1" applyFill="1" applyBorder="1" applyAlignment="1">
      <alignment horizontal="center" vertical="center"/>
    </xf>
    <xf numFmtId="1" fontId="6" fillId="2" borderId="25" xfId="1" applyNumberFormat="1" applyFont="1" applyFill="1" applyBorder="1" applyAlignment="1">
      <alignment horizontal="center" vertical="center"/>
    </xf>
    <xf numFmtId="0" fontId="6" fillId="3" borderId="26" xfId="1" applyFont="1" applyFill="1" applyBorder="1" applyAlignment="1">
      <alignment vertical="center"/>
    </xf>
    <xf numFmtId="2" fontId="1" fillId="3" borderId="6" xfId="1" applyNumberFormat="1" applyFill="1" applyBorder="1" applyAlignment="1">
      <alignment horizontal="center" vertical="center" wrapText="1"/>
    </xf>
    <xf numFmtId="2" fontId="1" fillId="3" borderId="27" xfId="1" applyNumberFormat="1" applyFill="1" applyBorder="1" applyAlignment="1">
      <alignment horizontal="center" vertical="center" wrapText="1"/>
    </xf>
    <xf numFmtId="0" fontId="1" fillId="3" borderId="29" xfId="1" applyFill="1" applyBorder="1" applyAlignment="1">
      <alignment vertical="center" wrapText="1"/>
    </xf>
    <xf numFmtId="1" fontId="1" fillId="3" borderId="24" xfId="1" applyNumberFormat="1" applyFill="1" applyBorder="1" applyAlignment="1">
      <alignment horizontal="center" vertical="center" wrapText="1"/>
    </xf>
    <xf numFmtId="0" fontId="1" fillId="3" borderId="28" xfId="1" applyFill="1" applyBorder="1" applyAlignment="1">
      <alignment vertical="center" wrapText="1"/>
    </xf>
    <xf numFmtId="1" fontId="1" fillId="3" borderId="13" xfId="1" applyNumberFormat="1" applyFill="1" applyBorder="1" applyAlignment="1">
      <alignment horizontal="center" vertical="center" wrapText="1"/>
    </xf>
    <xf numFmtId="1" fontId="1" fillId="3" borderId="25" xfId="1" applyNumberForma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2" fontId="1" fillId="3" borderId="16" xfId="1" applyNumberFormat="1" applyFill="1" applyBorder="1" applyAlignment="1">
      <alignment horizontal="center" vertical="center" wrapText="1"/>
    </xf>
    <xf numFmtId="2" fontId="1" fillId="3" borderId="13" xfId="1" applyNumberForma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1" fontId="6" fillId="3" borderId="13" xfId="1" applyNumberFormat="1" applyFont="1" applyFill="1" applyBorder="1" applyAlignment="1">
      <alignment horizontal="center" vertical="center" wrapText="1"/>
    </xf>
    <xf numFmtId="2" fontId="6" fillId="3" borderId="27" xfId="1" applyNumberFormat="1" applyFont="1" applyFill="1" applyBorder="1" applyAlignment="1">
      <alignment horizontal="center" vertical="center" wrapText="1"/>
    </xf>
    <xf numFmtId="1" fontId="6" fillId="3" borderId="24" xfId="1" applyNumberFormat="1" applyFont="1" applyFill="1" applyBorder="1" applyAlignment="1">
      <alignment horizontal="center" vertical="center" wrapText="1"/>
    </xf>
    <xf numFmtId="1" fontId="6" fillId="3" borderId="25" xfId="1" applyNumberFormat="1" applyFont="1" applyFill="1" applyBorder="1" applyAlignment="1">
      <alignment horizontal="center" vertical="center" wrapText="1"/>
    </xf>
    <xf numFmtId="17" fontId="1" fillId="0" borderId="0" xfId="1" applyNumberFormat="1"/>
    <xf numFmtId="14" fontId="11" fillId="0" borderId="31" xfId="1" applyNumberFormat="1" applyFont="1" applyFill="1" applyBorder="1" applyAlignment="1">
      <alignment horizontal="center" vertical="center"/>
    </xf>
    <xf numFmtId="14" fontId="11" fillId="0" borderId="32" xfId="1" applyNumberFormat="1" applyFont="1" applyFill="1" applyBorder="1" applyAlignment="1">
      <alignment horizontal="center" vertical="center"/>
    </xf>
    <xf numFmtId="14" fontId="11" fillId="0" borderId="33" xfId="1" applyNumberFormat="1" applyFont="1" applyFill="1" applyBorder="1" applyAlignment="1">
      <alignment horizontal="center" vertical="center"/>
    </xf>
    <xf numFmtId="14" fontId="11" fillId="0" borderId="34" xfId="1" applyNumberFormat="1" applyFont="1" applyFill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14" fontId="11" fillId="0" borderId="30" xfId="1" applyNumberFormat="1" applyFont="1" applyFill="1" applyBorder="1" applyAlignment="1">
      <alignment horizontal="center" vertical="center"/>
    </xf>
    <xf numFmtId="14" fontId="11" fillId="0" borderId="35" xfId="1" applyNumberFormat="1" applyFont="1" applyFill="1" applyBorder="1" applyAlignment="1">
      <alignment horizontal="center" vertical="center"/>
    </xf>
    <xf numFmtId="14" fontId="11" fillId="0" borderId="36" xfId="1" applyNumberFormat="1" applyFont="1" applyFill="1" applyBorder="1" applyAlignment="1">
      <alignment horizontal="center" vertical="center"/>
    </xf>
    <xf numFmtId="14" fontId="11" fillId="0" borderId="37" xfId="1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left" vertical="top"/>
    </xf>
    <xf numFmtId="0" fontId="10" fillId="0" borderId="30" xfId="1" applyFont="1" applyBorder="1" applyAlignment="1">
      <alignment horizontal="left" vertical="top"/>
    </xf>
    <xf numFmtId="2" fontId="8" fillId="0" borderId="19" xfId="1" applyNumberFormat="1" applyFont="1" applyBorder="1" applyAlignment="1">
      <alignment horizontal="center" vertical="center" wrapText="1"/>
    </xf>
    <xf numFmtId="2" fontId="8" fillId="0" borderId="23" xfId="1" applyNumberFormat="1" applyFont="1" applyBorder="1" applyAlignment="1">
      <alignment horizontal="center" vertical="center" wrapText="1"/>
    </xf>
    <xf numFmtId="2" fontId="5" fillId="0" borderId="6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27" xfId="1" applyNumberFormat="1" applyFont="1" applyBorder="1" applyAlignment="1">
      <alignment horizontal="center" vertic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6" fillId="0" borderId="6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1" fontId="6" fillId="0" borderId="13" xfId="1" applyNumberFormat="1" applyFont="1" applyFill="1" applyBorder="1" applyAlignment="1">
      <alignment horizontal="center" vertical="center"/>
    </xf>
    <xf numFmtId="0" fontId="7" fillId="0" borderId="4" xfId="1" applyFont="1" applyBorder="1" applyAlignment="1">
      <alignment vertical="center"/>
    </xf>
    <xf numFmtId="0" fontId="1" fillId="0" borderId="11" xfId="1" applyBorder="1" applyAlignment="1">
      <alignment vertical="center"/>
    </xf>
    <xf numFmtId="0" fontId="5" fillId="0" borderId="16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" fillId="0" borderId="20" xfId="1" applyBorder="1" applyAlignment="1">
      <alignment vertical="center"/>
    </xf>
    <xf numFmtId="2" fontId="8" fillId="0" borderId="17" xfId="1" applyNumberFormat="1" applyFont="1" applyBorder="1" applyAlignment="1">
      <alignment horizontal="center" vertical="center" wrapText="1"/>
    </xf>
    <xf numFmtId="2" fontId="8" fillId="0" borderId="18" xfId="1" applyNumberFormat="1" applyFont="1" applyBorder="1" applyAlignment="1">
      <alignment horizontal="center" vertical="center" wrapText="1"/>
    </xf>
    <xf numFmtId="2" fontId="8" fillId="0" borderId="21" xfId="1" applyNumberFormat="1" applyFont="1" applyBorder="1" applyAlignment="1">
      <alignment horizontal="center" vertical="center" wrapText="1"/>
    </xf>
    <xf numFmtId="2" fontId="8" fillId="0" borderId="22" xfId="1" applyNumberFormat="1" applyFont="1" applyBorder="1" applyAlignment="1">
      <alignment horizontal="center" vertical="center" wrapText="1"/>
    </xf>
    <xf numFmtId="0" fontId="8" fillId="0" borderId="16" xfId="1" applyFont="1" applyBorder="1" applyAlignment="1">
      <alignment horizontal="center" vertical="center" wrapText="1"/>
    </xf>
    <xf numFmtId="0" fontId="5" fillId="0" borderId="26" xfId="1" applyFont="1" applyBorder="1" applyAlignment="1">
      <alignment horizontal="center" vertical="center" wrapText="1"/>
    </xf>
    <xf numFmtId="0" fontId="5" fillId="0" borderId="28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1" fillId="0" borderId="13" xfId="1" applyBorder="1" applyAlignment="1">
      <alignment vertical="center"/>
    </xf>
    <xf numFmtId="2" fontId="8" fillId="0" borderId="6" xfId="1" applyNumberFormat="1" applyFont="1" applyBorder="1" applyAlignment="1">
      <alignment horizontal="center" vertical="center" wrapText="1"/>
    </xf>
    <xf numFmtId="2" fontId="8" fillId="0" borderId="13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top"/>
    </xf>
    <xf numFmtId="0" fontId="6" fillId="0" borderId="0" xfId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14" fontId="1" fillId="0" borderId="4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/>
    </xf>
    <xf numFmtId="1" fontId="6" fillId="0" borderId="3" xfId="1" applyNumberFormat="1" applyFont="1" applyFill="1" applyBorder="1" applyAlignment="1">
      <alignment horizontal="center" vertical="center"/>
    </xf>
    <xf numFmtId="1" fontId="6" fillId="0" borderId="12" xfId="1" applyNumberFormat="1" applyFont="1" applyFill="1" applyBorder="1" applyAlignment="1">
      <alignment horizontal="center" vertical="center"/>
    </xf>
    <xf numFmtId="1" fontId="6" fillId="0" borderId="14" xfId="1" applyNumberFormat="1" applyFont="1" applyFill="1" applyBorder="1" applyAlignment="1">
      <alignment horizontal="center" vertical="center"/>
    </xf>
    <xf numFmtId="2" fontId="6" fillId="0" borderId="5" xfId="1" quotePrefix="1" applyNumberFormat="1" applyFont="1" applyFill="1" applyBorder="1" applyAlignment="1">
      <alignment horizontal="center" vertical="center"/>
    </xf>
    <xf numFmtId="2" fontId="6" fillId="0" borderId="7" xfId="1" quotePrefix="1" applyNumberFormat="1" applyFont="1" applyFill="1" applyBorder="1" applyAlignment="1">
      <alignment horizontal="center" vertical="center"/>
    </xf>
    <xf numFmtId="0" fontId="1" fillId="5" borderId="5" xfId="1" applyFill="1" applyBorder="1" applyAlignment="1">
      <alignment vertical="center" wrapText="1"/>
    </xf>
    <xf numFmtId="0" fontId="6" fillId="5" borderId="6" xfId="1" applyFont="1" applyFill="1" applyBorder="1" applyAlignment="1">
      <alignment horizontal="center" vertical="center"/>
    </xf>
    <xf numFmtId="0" fontId="1" fillId="5" borderId="2" xfId="1" applyFill="1" applyBorder="1" applyAlignment="1">
      <alignment vertical="center" wrapText="1"/>
    </xf>
    <xf numFmtId="0" fontId="1" fillId="5" borderId="1" xfId="1" applyFill="1" applyBorder="1" applyAlignment="1">
      <alignment horizontal="center" vertical="center"/>
    </xf>
    <xf numFmtId="0" fontId="1" fillId="5" borderId="12" xfId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/>
    </xf>
    <xf numFmtId="0" fontId="1" fillId="6" borderId="5" xfId="1" applyFill="1" applyBorder="1" applyAlignment="1">
      <alignment vertical="center" wrapText="1"/>
    </xf>
    <xf numFmtId="0" fontId="6" fillId="6" borderId="6" xfId="1" applyFont="1" applyFill="1" applyBorder="1" applyAlignment="1">
      <alignment horizontal="center" vertical="center"/>
    </xf>
    <xf numFmtId="0" fontId="1" fillId="6" borderId="2" xfId="1" applyFill="1" applyBorder="1" applyAlignment="1">
      <alignment vertical="center" wrapText="1"/>
    </xf>
    <xf numFmtId="0" fontId="1" fillId="6" borderId="1" xfId="1" applyFill="1" applyBorder="1" applyAlignment="1">
      <alignment horizontal="center" vertical="center"/>
    </xf>
    <xf numFmtId="0" fontId="1" fillId="6" borderId="12" xfId="1" applyFill="1" applyBorder="1" applyAlignment="1">
      <alignment vertical="center" wrapText="1"/>
    </xf>
    <xf numFmtId="0" fontId="6" fillId="6" borderId="13" xfId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41791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42" t="s">
        <v>30</v>
      </c>
      <c r="H18" s="42" t="s">
        <v>30</v>
      </c>
      <c r="I18" s="43" t="s">
        <v>30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25" t="s">
        <v>30</v>
      </c>
      <c r="H19" s="25" t="s">
        <v>30</v>
      </c>
      <c r="I19" s="45" t="s">
        <v>30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47" t="s">
        <v>30</v>
      </c>
      <c r="H20" s="47" t="s">
        <v>30</v>
      </c>
      <c r="I20" s="48" t="s">
        <v>30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42" t="s">
        <v>30</v>
      </c>
      <c r="H24" s="42" t="s">
        <v>30</v>
      </c>
      <c r="I24" s="43" t="s">
        <v>30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25" t="s">
        <v>30</v>
      </c>
      <c r="H25" s="25" t="s">
        <v>30</v>
      </c>
      <c r="I25" s="45" t="s">
        <v>30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47" t="s">
        <v>30</v>
      </c>
      <c r="H26" s="47" t="s">
        <v>30</v>
      </c>
      <c r="I26" s="48" t="s">
        <v>30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61" t="s">
        <v>29</v>
      </c>
      <c r="D33" s="62"/>
      <c r="E33" s="62"/>
      <c r="F33" s="62"/>
      <c r="G33" s="62"/>
      <c r="H33" s="62"/>
      <c r="I33" s="63"/>
    </row>
    <row r="34" spans="1:9" ht="12.75" customHeight="1" x14ac:dyDescent="0.2">
      <c r="A34" s="4"/>
      <c r="B34" s="4"/>
      <c r="C34" s="64"/>
      <c r="D34" s="65"/>
      <c r="E34" s="65"/>
      <c r="F34" s="65"/>
      <c r="G34" s="65"/>
      <c r="H34" s="65"/>
      <c r="I34" s="66"/>
    </row>
    <row r="35" spans="1:9" ht="12.75" customHeight="1" thickBot="1" x14ac:dyDescent="0.25">
      <c r="A35" s="4"/>
      <c r="B35" s="4"/>
      <c r="C35" s="67"/>
      <c r="D35" s="68"/>
      <c r="E35" s="68"/>
      <c r="F35" s="68"/>
      <c r="G35" s="68"/>
      <c r="H35" s="68"/>
      <c r="I35" s="69"/>
    </row>
    <row r="36" spans="1:9" ht="12.75" customHeight="1" x14ac:dyDescent="0.2">
      <c r="A36" s="70" t="s">
        <v>15</v>
      </c>
      <c r="B36" s="71"/>
      <c r="C36" s="61" t="s">
        <v>29</v>
      </c>
      <c r="D36" s="62"/>
      <c r="E36" s="62"/>
      <c r="F36" s="62"/>
      <c r="G36" s="62"/>
      <c r="H36" s="62"/>
      <c r="I36" s="63"/>
    </row>
    <row r="37" spans="1:9" ht="12.75" customHeight="1" x14ac:dyDescent="0.2">
      <c r="A37" s="4"/>
      <c r="B37" s="4"/>
      <c r="C37" s="64"/>
      <c r="D37" s="65"/>
      <c r="E37" s="65"/>
      <c r="F37" s="65"/>
      <c r="G37" s="65"/>
      <c r="H37" s="65"/>
      <c r="I37" s="66"/>
    </row>
    <row r="38" spans="1:9" ht="12.75" customHeight="1" thickBot="1" x14ac:dyDescent="0.25">
      <c r="A38" s="4"/>
      <c r="B38" s="4"/>
      <c r="C38" s="67"/>
      <c r="D38" s="68"/>
      <c r="E38" s="68"/>
      <c r="F38" s="68"/>
      <c r="G38" s="68"/>
      <c r="H38" s="68"/>
      <c r="I38" s="69"/>
    </row>
    <row r="43" spans="1:9" x14ac:dyDescent="0.2">
      <c r="A43" s="4"/>
      <c r="B43" s="4"/>
    </row>
  </sheetData>
  <sheetProtection algorithmName="SHA-512" hashValue="0O9R7hx2BXveTVr88E3nL0iK+EULNIwqbeNYnVgmNkmF2EcEmAWP0X8OJmWu4l4EKV2nsoBuAb9MhxzR7ZYfug==" saltValue="Es4NkqIMprZ2o+OcG7gxCg==" spinCount="100000" sheet="1" objects="1" scenarios="1"/>
  <mergeCells count="34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A22:B22"/>
    <mergeCell ref="C22:C23"/>
    <mergeCell ref="D22:D23"/>
    <mergeCell ref="E22:F23"/>
    <mergeCell ref="G22:G23"/>
    <mergeCell ref="H16:H17"/>
    <mergeCell ref="I16:I17"/>
    <mergeCell ref="E18:F18"/>
    <mergeCell ref="E19:F19"/>
    <mergeCell ref="E20:F20"/>
    <mergeCell ref="H22:H23"/>
    <mergeCell ref="I22:I23"/>
    <mergeCell ref="E24:F24"/>
    <mergeCell ref="E25:F25"/>
    <mergeCell ref="E26:F26"/>
    <mergeCell ref="C33:I35"/>
    <mergeCell ref="A36:B36"/>
    <mergeCell ref="C36:I38"/>
    <mergeCell ref="I31:I32"/>
    <mergeCell ref="A33:B33"/>
    <mergeCell ref="C31:C32"/>
    <mergeCell ref="D31:D32"/>
    <mergeCell ref="E31:E32"/>
    <mergeCell ref="F31:G32"/>
    <mergeCell ref="H31:H32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41821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4"/>
      <c r="D13" s="14"/>
      <c r="E13" s="14"/>
      <c r="F13" s="14"/>
      <c r="G13" s="14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42" t="s">
        <v>30</v>
      </c>
      <c r="H18" s="42" t="s">
        <v>30</v>
      </c>
      <c r="I18" s="43" t="s">
        <v>30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25" t="s">
        <v>30</v>
      </c>
      <c r="H19" s="25" t="s">
        <v>30</v>
      </c>
      <c r="I19" s="45" t="s">
        <v>30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47" t="s">
        <v>30</v>
      </c>
      <c r="H20" s="47" t="s">
        <v>30</v>
      </c>
      <c r="I20" s="48" t="s">
        <v>30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42" t="s">
        <v>30</v>
      </c>
      <c r="H24" s="42" t="s">
        <v>30</v>
      </c>
      <c r="I24" s="43" t="s">
        <v>30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25" t="s">
        <v>30</v>
      </c>
      <c r="H25" s="25" t="s">
        <v>30</v>
      </c>
      <c r="I25" s="45" t="s">
        <v>30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47" t="s">
        <v>30</v>
      </c>
      <c r="H26" s="47" t="s">
        <v>30</v>
      </c>
      <c r="I26" s="48" t="s">
        <v>30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4"/>
      <c r="D30" s="14"/>
      <c r="E30" s="14"/>
      <c r="F30" s="14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61" t="s">
        <v>29</v>
      </c>
      <c r="D33" s="62"/>
      <c r="E33" s="62"/>
      <c r="F33" s="62"/>
      <c r="G33" s="62"/>
      <c r="H33" s="62"/>
      <c r="I33" s="63"/>
    </row>
    <row r="34" spans="1:9" ht="12.75" customHeight="1" x14ac:dyDescent="0.2">
      <c r="A34" s="4"/>
      <c r="B34" s="4"/>
      <c r="C34" s="64"/>
      <c r="D34" s="65"/>
      <c r="E34" s="65"/>
      <c r="F34" s="65"/>
      <c r="G34" s="65"/>
      <c r="H34" s="65"/>
      <c r="I34" s="66"/>
    </row>
    <row r="35" spans="1:9" ht="12.75" customHeight="1" thickBot="1" x14ac:dyDescent="0.25">
      <c r="A35" s="4"/>
      <c r="B35" s="4"/>
      <c r="C35" s="67"/>
      <c r="D35" s="68"/>
      <c r="E35" s="68"/>
      <c r="F35" s="68"/>
      <c r="G35" s="68"/>
      <c r="H35" s="68"/>
      <c r="I35" s="69"/>
    </row>
    <row r="36" spans="1:9" ht="12.75" customHeight="1" x14ac:dyDescent="0.2">
      <c r="A36" s="70" t="s">
        <v>15</v>
      </c>
      <c r="B36" s="71"/>
      <c r="C36" s="61" t="s">
        <v>29</v>
      </c>
      <c r="D36" s="62"/>
      <c r="E36" s="62"/>
      <c r="F36" s="62"/>
      <c r="G36" s="62"/>
      <c r="H36" s="62"/>
      <c r="I36" s="63"/>
    </row>
    <row r="37" spans="1:9" ht="12.75" customHeight="1" x14ac:dyDescent="0.2">
      <c r="A37" s="4"/>
      <c r="B37" s="4"/>
      <c r="C37" s="64"/>
      <c r="D37" s="65"/>
      <c r="E37" s="65"/>
      <c r="F37" s="65"/>
      <c r="G37" s="65"/>
      <c r="H37" s="65"/>
      <c r="I37" s="66"/>
    </row>
    <row r="38" spans="1:9" ht="12.75" customHeight="1" thickBot="1" x14ac:dyDescent="0.25">
      <c r="A38" s="4"/>
      <c r="B38" s="4"/>
      <c r="C38" s="67"/>
      <c r="D38" s="68"/>
      <c r="E38" s="68"/>
      <c r="F38" s="68"/>
      <c r="G38" s="68"/>
      <c r="H38" s="68"/>
      <c r="I38" s="69"/>
    </row>
    <row r="43" spans="1:9" x14ac:dyDescent="0.2">
      <c r="A43" s="4"/>
      <c r="B43" s="4"/>
    </row>
  </sheetData>
  <sheetProtection algorithmName="SHA-512" hashValue="AHrflIS5vskrLL3vhZJuFq9IDQokPsItcWLgRRdICZ/B+7PIMwGpPurvJ0SLoUj0gQZrzcTdKg5OMM8gNZcIww==" saltValue="2TtcIVHMKRhbMKVfCDBhjA==" spinCount="100000" sheet="1" objects="1" scenarios="1"/>
  <mergeCells count="34"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  <mergeCell ref="A22:B22"/>
    <mergeCell ref="C22:C23"/>
    <mergeCell ref="D22:D23"/>
    <mergeCell ref="E22:F23"/>
    <mergeCell ref="G22:G23"/>
    <mergeCell ref="H16:H17"/>
    <mergeCell ref="I16:I17"/>
    <mergeCell ref="E18:F18"/>
    <mergeCell ref="E19:F19"/>
    <mergeCell ref="E20:F20"/>
    <mergeCell ref="H22:H23"/>
    <mergeCell ref="I22:I23"/>
    <mergeCell ref="E24:F24"/>
    <mergeCell ref="E25:F25"/>
    <mergeCell ref="E26:F26"/>
    <mergeCell ref="C33:I35"/>
    <mergeCell ref="C36:I38"/>
    <mergeCell ref="A36:B36"/>
    <mergeCell ref="I31:I32"/>
    <mergeCell ref="A33:B33"/>
    <mergeCell ref="C31:C32"/>
    <mergeCell ref="D31:D32"/>
    <mergeCell ref="E31:E32"/>
    <mergeCell ref="F31:G32"/>
    <mergeCell ref="H31:H32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41852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42">
        <f>MIN(H33,H36,H39,H42,H45,H48,H51,H54,H57)</f>
        <v>6.53</v>
      </c>
      <c r="H18" s="42">
        <f>MAX(H33,H36,H39,H42,H45,H48,H51,H54,H57)</f>
        <v>7.93</v>
      </c>
      <c r="I18" s="43">
        <f>AVERAGE(H33,H36,H39,H42,H45,H48,H51,H54,H57)</f>
        <v>7.0066666666666668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25">
        <f>MIN(H34,H37,H40,H43,H46,H49,H52,H55,H58)</f>
        <v>2</v>
      </c>
      <c r="H19" s="25">
        <f>MAX(H34,H37,H40,H43,H46,H49,H52,H55,H58)</f>
        <v>52</v>
      </c>
      <c r="I19" s="45">
        <f>AVERAGE(H34,H37,H40,H43,H46,H49,H52,H55,H58)</f>
        <v>18.777777777777779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47">
        <f>MIN(H35,H38,H41,H44,H47,H50,H53,H56,H59)</f>
        <v>4</v>
      </c>
      <c r="H20" s="47">
        <f>MAX(H35,H38,H41,H44,H47,H50,H53,H56,H59)</f>
        <v>73</v>
      </c>
      <c r="I20" s="48">
        <f>AVERAGE(H35,H38,H41,H44,H47,H50,H53,H56,H59)</f>
        <v>34.777777777777779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42">
        <f>MIN(H60,H63,H66,H69,H72)</f>
        <v>6.7</v>
      </c>
      <c r="H24" s="42">
        <f>MAX(H60,H63,H66,H69,H72)</f>
        <v>7.94</v>
      </c>
      <c r="I24" s="43">
        <f>AVERAGE(H60,H63,H66,H69,H72)</f>
        <v>7.2680000000000007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25">
        <f>MIN(H61,H64,H67,H70,H73)</f>
        <v>2</v>
      </c>
      <c r="H25" s="25">
        <f>MAX(H61,H64,H67,H70,H73)</f>
        <v>27</v>
      </c>
      <c r="I25" s="45">
        <f>AVERAGE(H61,H64,H67,H70,H73)</f>
        <v>12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47">
        <f>MIN(H62,H65,H68,H71,H74)</f>
        <v>33</v>
      </c>
      <c r="H26" s="47">
        <f>MAX(H62,H65,H68,H71,H74)</f>
        <v>87</v>
      </c>
      <c r="I26" s="48">
        <f>AVERAGE(H62,H65,H68,H71,H74)</f>
        <v>50.8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101">
        <v>41870</v>
      </c>
      <c r="D33" s="110" t="s">
        <v>6</v>
      </c>
      <c r="E33" s="111" t="s">
        <v>6</v>
      </c>
      <c r="F33" s="108" t="s">
        <v>13</v>
      </c>
      <c r="G33" s="109"/>
      <c r="H33" s="28">
        <v>7.1</v>
      </c>
      <c r="I33" s="29" t="s">
        <v>22</v>
      </c>
    </row>
    <row r="34" spans="1:9" ht="12.75" customHeight="1" x14ac:dyDescent="0.2">
      <c r="A34" s="4"/>
      <c r="B34" s="4"/>
      <c r="C34" s="102"/>
      <c r="D34" s="112" t="s">
        <v>31</v>
      </c>
      <c r="E34" s="113" t="s">
        <v>5</v>
      </c>
      <c r="F34" s="104">
        <v>50</v>
      </c>
      <c r="G34" s="105"/>
      <c r="H34" s="11">
        <v>12</v>
      </c>
      <c r="I34" s="30" t="s">
        <v>22</v>
      </c>
    </row>
    <row r="35" spans="1:9" ht="12.75" customHeight="1" thickBot="1" x14ac:dyDescent="0.25">
      <c r="A35" s="4"/>
      <c r="B35" s="4"/>
      <c r="C35" s="103"/>
      <c r="D35" s="114" t="s">
        <v>10</v>
      </c>
      <c r="E35" s="115" t="s">
        <v>11</v>
      </c>
      <c r="F35" s="106">
        <v>50</v>
      </c>
      <c r="G35" s="107"/>
      <c r="H35" s="32">
        <v>37</v>
      </c>
      <c r="I35" s="33" t="s">
        <v>22</v>
      </c>
    </row>
    <row r="36" spans="1:9" ht="12.75" customHeight="1" x14ac:dyDescent="0.2">
      <c r="A36" s="4"/>
      <c r="B36" s="4"/>
      <c r="C36" s="101">
        <v>41871</v>
      </c>
      <c r="D36" s="116" t="s">
        <v>6</v>
      </c>
      <c r="E36" s="117" t="s">
        <v>6</v>
      </c>
      <c r="F36" s="108" t="s">
        <v>13</v>
      </c>
      <c r="G36" s="109"/>
      <c r="H36" s="34">
        <v>6.9</v>
      </c>
      <c r="I36" s="35" t="s">
        <v>22</v>
      </c>
    </row>
    <row r="37" spans="1:9" ht="12.75" customHeight="1" x14ac:dyDescent="0.2">
      <c r="A37" s="4"/>
      <c r="B37" s="4"/>
      <c r="C37" s="102"/>
      <c r="D37" s="118" t="s">
        <v>31</v>
      </c>
      <c r="E37" s="119" t="s">
        <v>5</v>
      </c>
      <c r="F37" s="104">
        <v>50</v>
      </c>
      <c r="G37" s="105"/>
      <c r="H37" s="15">
        <v>3</v>
      </c>
      <c r="I37" s="36" t="s">
        <v>22</v>
      </c>
    </row>
    <row r="38" spans="1:9" ht="12.75" customHeight="1" thickBot="1" x14ac:dyDescent="0.25">
      <c r="A38" s="4"/>
      <c r="B38" s="4"/>
      <c r="C38" s="103"/>
      <c r="D38" s="120" t="s">
        <v>10</v>
      </c>
      <c r="E38" s="121" t="s">
        <v>11</v>
      </c>
      <c r="F38" s="106">
        <v>50</v>
      </c>
      <c r="G38" s="107"/>
      <c r="H38" s="37">
        <v>10</v>
      </c>
      <c r="I38" s="38" t="s">
        <v>22</v>
      </c>
    </row>
    <row r="39" spans="1:9" ht="12.75" customHeight="1" x14ac:dyDescent="0.2">
      <c r="A39" s="4"/>
      <c r="B39" s="4"/>
      <c r="C39" s="101">
        <v>41872</v>
      </c>
      <c r="D39" s="110" t="s">
        <v>6</v>
      </c>
      <c r="E39" s="111" t="s">
        <v>6</v>
      </c>
      <c r="F39" s="108" t="s">
        <v>13</v>
      </c>
      <c r="G39" s="109"/>
      <c r="H39" s="28">
        <v>6.6</v>
      </c>
      <c r="I39" s="29" t="s">
        <v>22</v>
      </c>
    </row>
    <row r="40" spans="1:9" ht="12.75" customHeight="1" x14ac:dyDescent="0.2">
      <c r="A40" s="4"/>
      <c r="B40" s="4"/>
      <c r="C40" s="102"/>
      <c r="D40" s="112" t="s">
        <v>31</v>
      </c>
      <c r="E40" s="113" t="s">
        <v>5</v>
      </c>
      <c r="F40" s="104">
        <v>50</v>
      </c>
      <c r="G40" s="105"/>
      <c r="H40" s="11">
        <v>2</v>
      </c>
      <c r="I40" s="30" t="s">
        <v>22</v>
      </c>
    </row>
    <row r="41" spans="1:9" ht="12.75" customHeight="1" thickBot="1" x14ac:dyDescent="0.25">
      <c r="A41" s="4"/>
      <c r="B41" s="4"/>
      <c r="C41" s="103"/>
      <c r="D41" s="114" t="s">
        <v>10</v>
      </c>
      <c r="E41" s="115" t="s">
        <v>11</v>
      </c>
      <c r="F41" s="106">
        <v>50</v>
      </c>
      <c r="G41" s="107"/>
      <c r="H41" s="32">
        <v>4</v>
      </c>
      <c r="I41" s="33" t="s">
        <v>22</v>
      </c>
    </row>
    <row r="42" spans="1:9" ht="12.75" customHeight="1" x14ac:dyDescent="0.2">
      <c r="A42" s="4"/>
      <c r="B42" s="4"/>
      <c r="C42" s="101">
        <v>41873</v>
      </c>
      <c r="D42" s="116" t="s">
        <v>6</v>
      </c>
      <c r="E42" s="117" t="s">
        <v>6</v>
      </c>
      <c r="F42" s="108" t="s">
        <v>13</v>
      </c>
      <c r="G42" s="109"/>
      <c r="H42" s="34">
        <v>7.3</v>
      </c>
      <c r="I42" s="35" t="s">
        <v>22</v>
      </c>
    </row>
    <row r="43" spans="1:9" ht="12.75" customHeight="1" x14ac:dyDescent="0.2">
      <c r="A43" s="4"/>
      <c r="B43" s="4"/>
      <c r="C43" s="102"/>
      <c r="D43" s="118" t="s">
        <v>31</v>
      </c>
      <c r="E43" s="119" t="s">
        <v>5</v>
      </c>
      <c r="F43" s="104">
        <v>50</v>
      </c>
      <c r="G43" s="105"/>
      <c r="H43" s="15">
        <v>11</v>
      </c>
      <c r="I43" s="36" t="s">
        <v>22</v>
      </c>
    </row>
    <row r="44" spans="1:9" ht="12.75" customHeight="1" thickBot="1" x14ac:dyDescent="0.25">
      <c r="A44" s="4"/>
      <c r="B44" s="4"/>
      <c r="C44" s="103"/>
      <c r="D44" s="120" t="s">
        <v>10</v>
      </c>
      <c r="E44" s="121" t="s">
        <v>11</v>
      </c>
      <c r="F44" s="106">
        <v>50</v>
      </c>
      <c r="G44" s="107"/>
      <c r="H44" s="37">
        <v>45</v>
      </c>
      <c r="I44" s="38" t="s">
        <v>22</v>
      </c>
    </row>
    <row r="45" spans="1:9" ht="12.75" customHeight="1" x14ac:dyDescent="0.2">
      <c r="A45" s="4"/>
      <c r="B45" s="4"/>
      <c r="C45" s="101">
        <v>41876</v>
      </c>
      <c r="D45" s="110" t="s">
        <v>6</v>
      </c>
      <c r="E45" s="111" t="s">
        <v>6</v>
      </c>
      <c r="F45" s="108" t="s">
        <v>13</v>
      </c>
      <c r="G45" s="109"/>
      <c r="H45" s="28">
        <v>7.1</v>
      </c>
      <c r="I45" s="29" t="s">
        <v>22</v>
      </c>
    </row>
    <row r="46" spans="1:9" ht="12.75" customHeight="1" x14ac:dyDescent="0.2">
      <c r="A46" s="4"/>
      <c r="B46" s="4"/>
      <c r="C46" s="102"/>
      <c r="D46" s="112" t="s">
        <v>31</v>
      </c>
      <c r="E46" s="113" t="s">
        <v>5</v>
      </c>
      <c r="F46" s="104">
        <v>50</v>
      </c>
      <c r="G46" s="105"/>
      <c r="H46" s="11">
        <v>52</v>
      </c>
      <c r="I46" s="39" t="s">
        <v>23</v>
      </c>
    </row>
    <row r="47" spans="1:9" ht="12.75" customHeight="1" thickBot="1" x14ac:dyDescent="0.25">
      <c r="A47" s="4"/>
      <c r="B47" s="4"/>
      <c r="C47" s="103"/>
      <c r="D47" s="114" t="s">
        <v>10</v>
      </c>
      <c r="E47" s="115" t="s">
        <v>11</v>
      </c>
      <c r="F47" s="106">
        <v>50</v>
      </c>
      <c r="G47" s="107"/>
      <c r="H47" s="32">
        <v>73</v>
      </c>
      <c r="I47" s="40" t="s">
        <v>23</v>
      </c>
    </row>
    <row r="48" spans="1:9" ht="12.75" customHeight="1" x14ac:dyDescent="0.2">
      <c r="A48" s="4"/>
      <c r="B48" s="4"/>
      <c r="C48" s="101">
        <v>41877</v>
      </c>
      <c r="D48" s="116" t="s">
        <v>6</v>
      </c>
      <c r="E48" s="117" t="s">
        <v>6</v>
      </c>
      <c r="F48" s="108" t="s">
        <v>13</v>
      </c>
      <c r="G48" s="109"/>
      <c r="H48" s="34">
        <v>6.9</v>
      </c>
      <c r="I48" s="35" t="s">
        <v>22</v>
      </c>
    </row>
    <row r="49" spans="1:9" ht="12.75" customHeight="1" x14ac:dyDescent="0.2">
      <c r="A49" s="4"/>
      <c r="B49" s="4"/>
      <c r="C49" s="102"/>
      <c r="D49" s="118" t="s">
        <v>31</v>
      </c>
      <c r="E49" s="119" t="s">
        <v>5</v>
      </c>
      <c r="F49" s="104">
        <v>50</v>
      </c>
      <c r="G49" s="105"/>
      <c r="H49" s="15">
        <v>12</v>
      </c>
      <c r="I49" s="36" t="s">
        <v>22</v>
      </c>
    </row>
    <row r="50" spans="1:9" ht="12.75" customHeight="1" thickBot="1" x14ac:dyDescent="0.25">
      <c r="A50" s="4"/>
      <c r="B50" s="4"/>
      <c r="C50" s="103"/>
      <c r="D50" s="120" t="s">
        <v>10</v>
      </c>
      <c r="E50" s="121" t="s">
        <v>11</v>
      </c>
      <c r="F50" s="106">
        <v>50</v>
      </c>
      <c r="G50" s="107"/>
      <c r="H50" s="37">
        <v>23</v>
      </c>
      <c r="I50" s="38" t="s">
        <v>22</v>
      </c>
    </row>
    <row r="51" spans="1:9" ht="12.75" customHeight="1" x14ac:dyDescent="0.2">
      <c r="A51" s="4"/>
      <c r="B51" s="4"/>
      <c r="C51" s="101">
        <v>41878</v>
      </c>
      <c r="D51" s="110" t="s">
        <v>6</v>
      </c>
      <c r="E51" s="111" t="s">
        <v>6</v>
      </c>
      <c r="F51" s="108" t="s">
        <v>13</v>
      </c>
      <c r="G51" s="109"/>
      <c r="H51" s="28">
        <v>7.93</v>
      </c>
      <c r="I51" s="29" t="s">
        <v>22</v>
      </c>
    </row>
    <row r="52" spans="1:9" ht="12.75" customHeight="1" x14ac:dyDescent="0.2">
      <c r="A52" s="4"/>
      <c r="B52" s="4"/>
      <c r="C52" s="102"/>
      <c r="D52" s="112" t="s">
        <v>31</v>
      </c>
      <c r="E52" s="113" t="s">
        <v>5</v>
      </c>
      <c r="F52" s="104">
        <v>50</v>
      </c>
      <c r="G52" s="105"/>
      <c r="H52" s="11">
        <v>17</v>
      </c>
      <c r="I52" s="30" t="s">
        <v>22</v>
      </c>
    </row>
    <row r="53" spans="1:9" ht="12.75" customHeight="1" thickBot="1" x14ac:dyDescent="0.25">
      <c r="A53" s="4"/>
      <c r="B53" s="4"/>
      <c r="C53" s="103"/>
      <c r="D53" s="114" t="s">
        <v>10</v>
      </c>
      <c r="E53" s="115" t="s">
        <v>11</v>
      </c>
      <c r="F53" s="106">
        <v>50</v>
      </c>
      <c r="G53" s="107"/>
      <c r="H53" s="32">
        <v>38</v>
      </c>
      <c r="I53" s="33" t="s">
        <v>22</v>
      </c>
    </row>
    <row r="54" spans="1:9" ht="12.75" customHeight="1" x14ac:dyDescent="0.2">
      <c r="A54" s="4"/>
      <c r="B54" s="4"/>
      <c r="C54" s="101">
        <v>41879</v>
      </c>
      <c r="D54" s="116" t="s">
        <v>6</v>
      </c>
      <c r="E54" s="117" t="s">
        <v>6</v>
      </c>
      <c r="F54" s="108" t="s">
        <v>13</v>
      </c>
      <c r="G54" s="109"/>
      <c r="H54" s="34">
        <v>6.53</v>
      </c>
      <c r="I54" s="35" t="s">
        <v>22</v>
      </c>
    </row>
    <row r="55" spans="1:9" ht="12.75" customHeight="1" x14ac:dyDescent="0.2">
      <c r="A55" s="4"/>
      <c r="B55" s="4"/>
      <c r="C55" s="102"/>
      <c r="D55" s="118" t="s">
        <v>31</v>
      </c>
      <c r="E55" s="119" t="s">
        <v>5</v>
      </c>
      <c r="F55" s="104">
        <v>50</v>
      </c>
      <c r="G55" s="105"/>
      <c r="H55" s="15">
        <v>30</v>
      </c>
      <c r="I55" s="36" t="s">
        <v>22</v>
      </c>
    </row>
    <row r="56" spans="1:9" ht="12.75" customHeight="1" thickBot="1" x14ac:dyDescent="0.25">
      <c r="A56" s="4"/>
      <c r="B56" s="4"/>
      <c r="C56" s="103"/>
      <c r="D56" s="120" t="s">
        <v>10</v>
      </c>
      <c r="E56" s="121" t="s">
        <v>11</v>
      </c>
      <c r="F56" s="106">
        <v>50</v>
      </c>
      <c r="G56" s="107"/>
      <c r="H56" s="37">
        <v>42</v>
      </c>
      <c r="I56" s="38" t="s">
        <v>22</v>
      </c>
    </row>
    <row r="57" spans="1:9" ht="12.75" customHeight="1" x14ac:dyDescent="0.2">
      <c r="A57" s="4"/>
      <c r="B57" s="4"/>
      <c r="C57" s="101">
        <v>41880</v>
      </c>
      <c r="D57" s="110" t="s">
        <v>6</v>
      </c>
      <c r="E57" s="111" t="s">
        <v>6</v>
      </c>
      <c r="F57" s="108" t="s">
        <v>13</v>
      </c>
      <c r="G57" s="109"/>
      <c r="H57" s="28">
        <v>6.7</v>
      </c>
      <c r="I57" s="29" t="s">
        <v>22</v>
      </c>
    </row>
    <row r="58" spans="1:9" ht="12.75" customHeight="1" x14ac:dyDescent="0.2">
      <c r="A58" s="4"/>
      <c r="B58" s="4"/>
      <c r="C58" s="102"/>
      <c r="D58" s="112" t="s">
        <v>31</v>
      </c>
      <c r="E58" s="113" t="s">
        <v>5</v>
      </c>
      <c r="F58" s="104">
        <v>50</v>
      </c>
      <c r="G58" s="105"/>
      <c r="H58" s="11">
        <v>30</v>
      </c>
      <c r="I58" s="30" t="s">
        <v>22</v>
      </c>
    </row>
    <row r="59" spans="1:9" ht="12.75" customHeight="1" thickBot="1" x14ac:dyDescent="0.25">
      <c r="A59" s="4"/>
      <c r="B59" s="4"/>
      <c r="C59" s="103"/>
      <c r="D59" s="114" t="s">
        <v>10</v>
      </c>
      <c r="E59" s="115" t="s">
        <v>11</v>
      </c>
      <c r="F59" s="106">
        <v>50</v>
      </c>
      <c r="G59" s="107"/>
      <c r="H59" s="32">
        <v>41</v>
      </c>
      <c r="I59" s="33" t="s">
        <v>22</v>
      </c>
    </row>
    <row r="60" spans="1:9" ht="12.75" customHeight="1" x14ac:dyDescent="0.2">
      <c r="A60" s="70" t="s">
        <v>15</v>
      </c>
      <c r="B60" s="71"/>
      <c r="C60" s="101">
        <v>41870</v>
      </c>
      <c r="D60" s="116" t="s">
        <v>6</v>
      </c>
      <c r="E60" s="117" t="s">
        <v>6</v>
      </c>
      <c r="F60" s="108" t="s">
        <v>13</v>
      </c>
      <c r="G60" s="109"/>
      <c r="H60" s="34">
        <v>7.4</v>
      </c>
      <c r="I60" s="35" t="s">
        <v>22</v>
      </c>
    </row>
    <row r="61" spans="1:9" ht="12.75" customHeight="1" x14ac:dyDescent="0.2">
      <c r="A61" s="4"/>
      <c r="B61" s="4"/>
      <c r="C61" s="102"/>
      <c r="D61" s="118" t="s">
        <v>31</v>
      </c>
      <c r="E61" s="119" t="s">
        <v>5</v>
      </c>
      <c r="F61" s="104">
        <v>50</v>
      </c>
      <c r="G61" s="105"/>
      <c r="H61" s="15">
        <v>10</v>
      </c>
      <c r="I61" s="36" t="s">
        <v>22</v>
      </c>
    </row>
    <row r="62" spans="1:9" ht="12.75" customHeight="1" thickBot="1" x14ac:dyDescent="0.25">
      <c r="A62" s="4"/>
      <c r="B62" s="4"/>
      <c r="C62" s="103"/>
      <c r="D62" s="120" t="s">
        <v>10</v>
      </c>
      <c r="E62" s="121" t="s">
        <v>11</v>
      </c>
      <c r="F62" s="106">
        <v>50</v>
      </c>
      <c r="G62" s="107"/>
      <c r="H62" s="37">
        <v>39</v>
      </c>
      <c r="I62" s="38" t="s">
        <v>22</v>
      </c>
    </row>
    <row r="63" spans="1:9" ht="12.75" customHeight="1" x14ac:dyDescent="0.2">
      <c r="A63" s="4"/>
      <c r="B63" s="4"/>
      <c r="C63" s="101">
        <v>41871</v>
      </c>
      <c r="D63" s="110" t="s">
        <v>6</v>
      </c>
      <c r="E63" s="111" t="s">
        <v>6</v>
      </c>
      <c r="F63" s="108" t="s">
        <v>13</v>
      </c>
      <c r="G63" s="109"/>
      <c r="H63" s="28">
        <v>7.3</v>
      </c>
      <c r="I63" s="29" t="s">
        <v>22</v>
      </c>
    </row>
    <row r="64" spans="1:9" ht="12.75" customHeight="1" x14ac:dyDescent="0.2">
      <c r="A64" s="4"/>
      <c r="B64" s="4"/>
      <c r="C64" s="102"/>
      <c r="D64" s="112" t="s">
        <v>31</v>
      </c>
      <c r="E64" s="113" t="s">
        <v>5</v>
      </c>
      <c r="F64" s="104">
        <v>50</v>
      </c>
      <c r="G64" s="105"/>
      <c r="H64" s="11">
        <v>7</v>
      </c>
      <c r="I64" s="30" t="s">
        <v>22</v>
      </c>
    </row>
    <row r="65" spans="1:9" ht="12.75" customHeight="1" thickBot="1" x14ac:dyDescent="0.25">
      <c r="A65" s="4"/>
      <c r="B65" s="4"/>
      <c r="C65" s="103"/>
      <c r="D65" s="114" t="s">
        <v>10</v>
      </c>
      <c r="E65" s="115" t="s">
        <v>11</v>
      </c>
      <c r="F65" s="106">
        <v>50</v>
      </c>
      <c r="G65" s="107"/>
      <c r="H65" s="32">
        <v>50</v>
      </c>
      <c r="I65" s="33" t="s">
        <v>22</v>
      </c>
    </row>
    <row r="66" spans="1:9" ht="12.75" customHeight="1" x14ac:dyDescent="0.2">
      <c r="A66" s="4"/>
      <c r="B66" s="4"/>
      <c r="C66" s="101">
        <v>41872</v>
      </c>
      <c r="D66" s="116" t="s">
        <v>6</v>
      </c>
      <c r="E66" s="117" t="s">
        <v>6</v>
      </c>
      <c r="F66" s="108" t="s">
        <v>13</v>
      </c>
      <c r="G66" s="109"/>
      <c r="H66" s="34">
        <v>7</v>
      </c>
      <c r="I66" s="35" t="s">
        <v>22</v>
      </c>
    </row>
    <row r="67" spans="1:9" ht="12.75" customHeight="1" x14ac:dyDescent="0.2">
      <c r="A67" s="4"/>
      <c r="B67" s="4"/>
      <c r="C67" s="102"/>
      <c r="D67" s="118" t="s">
        <v>31</v>
      </c>
      <c r="E67" s="119" t="s">
        <v>5</v>
      </c>
      <c r="F67" s="104">
        <v>50</v>
      </c>
      <c r="G67" s="105"/>
      <c r="H67" s="15">
        <v>2</v>
      </c>
      <c r="I67" s="36" t="s">
        <v>22</v>
      </c>
    </row>
    <row r="68" spans="1:9" ht="12.75" customHeight="1" thickBot="1" x14ac:dyDescent="0.25">
      <c r="A68" s="4"/>
      <c r="B68" s="4"/>
      <c r="C68" s="103"/>
      <c r="D68" s="120" t="s">
        <v>10</v>
      </c>
      <c r="E68" s="121" t="s">
        <v>11</v>
      </c>
      <c r="F68" s="106">
        <v>50</v>
      </c>
      <c r="G68" s="107"/>
      <c r="H68" s="37">
        <v>33</v>
      </c>
      <c r="I68" s="38" t="s">
        <v>22</v>
      </c>
    </row>
    <row r="69" spans="1:9" ht="12.75" customHeight="1" x14ac:dyDescent="0.2">
      <c r="A69" s="4"/>
      <c r="B69" s="4"/>
      <c r="C69" s="101">
        <v>41878</v>
      </c>
      <c r="D69" s="110" t="s">
        <v>6</v>
      </c>
      <c r="E69" s="111" t="s">
        <v>6</v>
      </c>
      <c r="F69" s="108" t="s">
        <v>13</v>
      </c>
      <c r="G69" s="109"/>
      <c r="H69" s="28">
        <v>7.94</v>
      </c>
      <c r="I69" s="29" t="s">
        <v>22</v>
      </c>
    </row>
    <row r="70" spans="1:9" ht="12.75" customHeight="1" x14ac:dyDescent="0.2">
      <c r="A70" s="4"/>
      <c r="B70" s="4"/>
      <c r="C70" s="102"/>
      <c r="D70" s="112" t="s">
        <v>31</v>
      </c>
      <c r="E70" s="113" t="s">
        <v>5</v>
      </c>
      <c r="F70" s="104">
        <v>50</v>
      </c>
      <c r="G70" s="105"/>
      <c r="H70" s="11">
        <v>27</v>
      </c>
      <c r="I70" s="30" t="s">
        <v>22</v>
      </c>
    </row>
    <row r="71" spans="1:9" ht="12.75" customHeight="1" thickBot="1" x14ac:dyDescent="0.25">
      <c r="A71" s="4"/>
      <c r="B71" s="4"/>
      <c r="C71" s="103"/>
      <c r="D71" s="114" t="s">
        <v>10</v>
      </c>
      <c r="E71" s="115" t="s">
        <v>11</v>
      </c>
      <c r="F71" s="106">
        <v>50</v>
      </c>
      <c r="G71" s="107"/>
      <c r="H71" s="32">
        <v>87</v>
      </c>
      <c r="I71" s="33" t="s">
        <v>23</v>
      </c>
    </row>
    <row r="72" spans="1:9" ht="12.75" customHeight="1" x14ac:dyDescent="0.2">
      <c r="A72" s="4"/>
      <c r="B72" s="4"/>
      <c r="C72" s="101">
        <v>41879</v>
      </c>
      <c r="D72" s="116" t="s">
        <v>6</v>
      </c>
      <c r="E72" s="117" t="s">
        <v>6</v>
      </c>
      <c r="F72" s="108" t="s">
        <v>13</v>
      </c>
      <c r="G72" s="109"/>
      <c r="H72" s="34">
        <v>6.7</v>
      </c>
      <c r="I72" s="35" t="s">
        <v>22</v>
      </c>
    </row>
    <row r="73" spans="1:9" ht="12.75" customHeight="1" x14ac:dyDescent="0.2">
      <c r="A73" s="4"/>
      <c r="B73" s="4"/>
      <c r="C73" s="102"/>
      <c r="D73" s="118" t="s">
        <v>31</v>
      </c>
      <c r="E73" s="119" t="s">
        <v>5</v>
      </c>
      <c r="F73" s="104">
        <v>50</v>
      </c>
      <c r="G73" s="105"/>
      <c r="H73" s="15">
        <v>14</v>
      </c>
      <c r="I73" s="36" t="s">
        <v>22</v>
      </c>
    </row>
    <row r="74" spans="1:9" ht="12.75" customHeight="1" thickBot="1" x14ac:dyDescent="0.25">
      <c r="A74" s="4"/>
      <c r="B74" s="4"/>
      <c r="C74" s="103"/>
      <c r="D74" s="120" t="s">
        <v>10</v>
      </c>
      <c r="E74" s="121" t="s">
        <v>11</v>
      </c>
      <c r="F74" s="106">
        <v>50</v>
      </c>
      <c r="G74" s="107"/>
      <c r="H74" s="37">
        <v>45</v>
      </c>
      <c r="I74" s="38" t="s">
        <v>22</v>
      </c>
    </row>
    <row r="79" spans="1:9" x14ac:dyDescent="0.2">
      <c r="A79" s="4"/>
      <c r="B79" s="4"/>
    </row>
  </sheetData>
  <sheetProtection algorithmName="SHA-512" hashValue="hzG+huJ4QKxy8tcDnBReigvmPUHGIUt+xHXtvwhDOXdIcCyvCCtQFP3n8uI7fpI/HHFM2RVH3dmRPaUmU3Jv8Q==" saltValue="30B957zUh6hhyeZ8UsfHRg==" spinCount="100000" sheet="1" objects="1" scenarios="1"/>
  <mergeCells count="88">
    <mergeCell ref="F60:G60"/>
    <mergeCell ref="F67:G67"/>
    <mergeCell ref="F68:G68"/>
    <mergeCell ref="F69:G69"/>
    <mergeCell ref="F70:G70"/>
    <mergeCell ref="F55:G55"/>
    <mergeCell ref="F56:G56"/>
    <mergeCell ref="F57:G57"/>
    <mergeCell ref="F58:G58"/>
    <mergeCell ref="F59:G59"/>
    <mergeCell ref="F54:G54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73:G73"/>
    <mergeCell ref="F74:G74"/>
    <mergeCell ref="F63:G63"/>
    <mergeCell ref="F64:G64"/>
    <mergeCell ref="F65:G65"/>
    <mergeCell ref="F66:G66"/>
    <mergeCell ref="F72:G72"/>
    <mergeCell ref="F71:G71"/>
    <mergeCell ref="C72:C74"/>
    <mergeCell ref="A33:B33"/>
    <mergeCell ref="A60:B60"/>
    <mergeCell ref="C60:C62"/>
    <mergeCell ref="C63:C65"/>
    <mergeCell ref="C66:C68"/>
    <mergeCell ref="C51:C53"/>
    <mergeCell ref="C54:C56"/>
    <mergeCell ref="C57:C59"/>
    <mergeCell ref="H22:H23"/>
    <mergeCell ref="I22:I23"/>
    <mergeCell ref="E24:F24"/>
    <mergeCell ref="E25:F25"/>
    <mergeCell ref="C69:C71"/>
    <mergeCell ref="D31:D32"/>
    <mergeCell ref="I31:I32"/>
    <mergeCell ref="F61:G61"/>
    <mergeCell ref="F62:G62"/>
    <mergeCell ref="H31:H32"/>
    <mergeCell ref="F42:G42"/>
    <mergeCell ref="F31:G32"/>
    <mergeCell ref="F33:G33"/>
    <mergeCell ref="F34:G34"/>
    <mergeCell ref="F35:G35"/>
    <mergeCell ref="F36:G36"/>
    <mergeCell ref="I16:I17"/>
    <mergeCell ref="A16:B16"/>
    <mergeCell ref="D16:D17"/>
    <mergeCell ref="C16:C17"/>
    <mergeCell ref="E16:F17"/>
    <mergeCell ref="G16:G17"/>
    <mergeCell ref="H16:H17"/>
    <mergeCell ref="C48:C50"/>
    <mergeCell ref="C42:C44"/>
    <mergeCell ref="C45:C47"/>
    <mergeCell ref="E18:F18"/>
    <mergeCell ref="C33:C35"/>
    <mergeCell ref="C36:C38"/>
    <mergeCell ref="C39:C41"/>
    <mergeCell ref="E26:F26"/>
    <mergeCell ref="E19:F19"/>
    <mergeCell ref="E20:F20"/>
    <mergeCell ref="F37:G37"/>
    <mergeCell ref="F38:G38"/>
    <mergeCell ref="F39:G39"/>
    <mergeCell ref="F40:G40"/>
    <mergeCell ref="F41:G41"/>
    <mergeCell ref="A11:B11"/>
    <mergeCell ref="A12:B12"/>
    <mergeCell ref="A22:B22"/>
    <mergeCell ref="C12:G12"/>
    <mergeCell ref="C31:C32"/>
    <mergeCell ref="E31:E32"/>
    <mergeCell ref="C22:C23"/>
    <mergeCell ref="D22:D23"/>
    <mergeCell ref="E22:F23"/>
    <mergeCell ref="C11:G11"/>
    <mergeCell ref="G22:G23"/>
  </mergeCells>
  <printOptions horizontalCentered="1"/>
  <pageMargins left="0.35433070866141736" right="0.35433070866141736" top="0.39370078740157483" bottom="0.39370078740157483" header="0" footer="0.51181102362204722"/>
  <pageSetup paperSize="9" scale="79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41883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52">
        <f>MIN(H33)</f>
        <v>6.1</v>
      </c>
      <c r="H18" s="42">
        <f>MAX(H33)</f>
        <v>6.1</v>
      </c>
      <c r="I18" s="43">
        <f>AVERAGE(H33)</f>
        <v>6.1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20">
        <f t="shared" ref="G19:G20" si="0">MIN(H34)</f>
        <v>25</v>
      </c>
      <c r="H19" s="25">
        <f t="shared" ref="H19:H20" si="1">MAX(H34)</f>
        <v>25</v>
      </c>
      <c r="I19" s="45">
        <f t="shared" ref="I19:I20" si="2">AVERAGE(H34)</f>
        <v>25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53">
        <f t="shared" si="0"/>
        <v>40</v>
      </c>
      <c r="H20" s="47">
        <f t="shared" si="1"/>
        <v>40</v>
      </c>
      <c r="I20" s="48">
        <f t="shared" si="2"/>
        <v>40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54" t="s">
        <v>30</v>
      </c>
      <c r="H24" s="54" t="s">
        <v>30</v>
      </c>
      <c r="I24" s="57" t="s">
        <v>30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55" t="s">
        <v>30</v>
      </c>
      <c r="H25" s="55" t="s">
        <v>30</v>
      </c>
      <c r="I25" s="58" t="s">
        <v>30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56" t="s">
        <v>30</v>
      </c>
      <c r="H26" s="56" t="s">
        <v>30</v>
      </c>
      <c r="I26" s="59" t="s">
        <v>30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101">
        <v>41891</v>
      </c>
      <c r="D33" s="110" t="s">
        <v>6</v>
      </c>
      <c r="E33" s="111" t="s">
        <v>6</v>
      </c>
      <c r="F33" s="108" t="s">
        <v>13</v>
      </c>
      <c r="G33" s="109"/>
      <c r="H33" s="28">
        <v>6.1</v>
      </c>
      <c r="I33" s="29" t="s">
        <v>22</v>
      </c>
    </row>
    <row r="34" spans="1:9" ht="12.75" customHeight="1" x14ac:dyDescent="0.2">
      <c r="A34" s="4"/>
      <c r="B34" s="4"/>
      <c r="C34" s="102"/>
      <c r="D34" s="112" t="s">
        <v>31</v>
      </c>
      <c r="E34" s="113" t="s">
        <v>5</v>
      </c>
      <c r="F34" s="104">
        <v>50</v>
      </c>
      <c r="G34" s="105"/>
      <c r="H34" s="11">
        <v>25</v>
      </c>
      <c r="I34" s="30" t="s">
        <v>22</v>
      </c>
    </row>
    <row r="35" spans="1:9" ht="12.75" customHeight="1" thickBot="1" x14ac:dyDescent="0.25">
      <c r="A35" s="4"/>
      <c r="B35" s="4"/>
      <c r="C35" s="103"/>
      <c r="D35" s="114" t="s">
        <v>10</v>
      </c>
      <c r="E35" s="115" t="s">
        <v>11</v>
      </c>
      <c r="F35" s="106">
        <v>50</v>
      </c>
      <c r="G35" s="107"/>
      <c r="H35" s="32">
        <v>40</v>
      </c>
      <c r="I35" s="33" t="s">
        <v>22</v>
      </c>
    </row>
    <row r="36" spans="1:9" ht="12.75" customHeight="1" x14ac:dyDescent="0.2">
      <c r="A36" s="70" t="s">
        <v>15</v>
      </c>
      <c r="B36" s="71"/>
      <c r="C36" s="61" t="s">
        <v>29</v>
      </c>
      <c r="D36" s="62"/>
      <c r="E36" s="62"/>
      <c r="F36" s="62"/>
      <c r="G36" s="62"/>
      <c r="H36" s="62"/>
      <c r="I36" s="63"/>
    </row>
    <row r="37" spans="1:9" ht="12.75" customHeight="1" x14ac:dyDescent="0.2">
      <c r="A37" s="4"/>
      <c r="B37" s="4"/>
      <c r="C37" s="64"/>
      <c r="D37" s="65"/>
      <c r="E37" s="65"/>
      <c r="F37" s="65"/>
      <c r="G37" s="65"/>
      <c r="H37" s="65"/>
      <c r="I37" s="66"/>
    </row>
    <row r="38" spans="1:9" ht="12.75" customHeight="1" thickBot="1" x14ac:dyDescent="0.25">
      <c r="A38" s="4"/>
      <c r="B38" s="4"/>
      <c r="C38" s="67"/>
      <c r="D38" s="68"/>
      <c r="E38" s="68"/>
      <c r="F38" s="68"/>
      <c r="G38" s="68"/>
      <c r="H38" s="68"/>
      <c r="I38" s="69"/>
    </row>
    <row r="43" spans="1:9" x14ac:dyDescent="0.2">
      <c r="A43" s="4"/>
      <c r="B43" s="4"/>
    </row>
  </sheetData>
  <sheetProtection algorithmName="SHA-512" hashValue="kHqjuGpC57SXZLIpzs9flmLvwKCXf+ko0LOxTPrS8wH0FKr0YSLn6FNlQgF4TbxkUhT8iQLLbLynACMsdHS85w==" saltValue="8rjqVFpFAUwAOUVhbcr+rw==" spinCount="100000" sheet="1" objects="1" scenarios="1"/>
  <mergeCells count="37">
    <mergeCell ref="C36:I38"/>
    <mergeCell ref="A36:B36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opLeftCell="A7" zoomScaleNormal="100" workbookViewId="0">
      <selection activeCell="G18" sqref="G18:I20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41913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42">
        <f>MIN(H33,H36,H39,H42,H45,H48)</f>
        <v>6.1</v>
      </c>
      <c r="H18" s="42">
        <f>MAX(H33,H36,H39,H42,H45,H48)</f>
        <v>7.32</v>
      </c>
      <c r="I18" s="43">
        <f>AVERAGE(H33,H36,H39,H42,H45,H48)</f>
        <v>6.6816666666666675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25">
        <f>MIN(H34,H37,H40,H43,H46,H49)</f>
        <v>10</v>
      </c>
      <c r="H19" s="25">
        <f>MAX(H34,H37,H40,H43,H46,H49)</f>
        <v>25</v>
      </c>
      <c r="I19" s="45">
        <f>AVERAGE(H34,H37,H40,H43,H46,H49)</f>
        <v>16.833333333333332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47">
        <f>MIN(H35,H38,H41,H44,H47,H50)</f>
        <v>14</v>
      </c>
      <c r="H20" s="47">
        <f>MAX(H35,H38,H41,H44,H47,H50)</f>
        <v>32.799999999999997</v>
      </c>
      <c r="I20" s="48">
        <f>AVERAGE(H35,H38,H41,H44,H47,H50)</f>
        <v>23.049999999999997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42">
        <f>MIN(H51)</f>
        <v>6.84</v>
      </c>
      <c r="H24" s="42">
        <f>MAX(H51)</f>
        <v>6.84</v>
      </c>
      <c r="I24" s="43">
        <f>AVERAGE(H51)</f>
        <v>6.84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25">
        <f>MIN(H52)</f>
        <v>10</v>
      </c>
      <c r="H25" s="25">
        <f>MAX(H52)</f>
        <v>10</v>
      </c>
      <c r="I25" s="45">
        <f>AVERAGE(H52)</f>
        <v>10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47">
        <f>MIN(H53)</f>
        <v>39.9</v>
      </c>
      <c r="H26" s="47">
        <f>MAX(H53)</f>
        <v>39.9</v>
      </c>
      <c r="I26" s="48">
        <f>AVERAGE(H53)</f>
        <v>39.9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101">
        <v>41926</v>
      </c>
      <c r="D33" s="110" t="s">
        <v>6</v>
      </c>
      <c r="E33" s="111" t="s">
        <v>6</v>
      </c>
      <c r="F33" s="108" t="s">
        <v>13</v>
      </c>
      <c r="G33" s="109"/>
      <c r="H33" s="28">
        <v>7.32</v>
      </c>
      <c r="I33" s="29" t="s">
        <v>22</v>
      </c>
    </row>
    <row r="34" spans="1:9" ht="12.75" customHeight="1" x14ac:dyDescent="0.2">
      <c r="A34" s="4"/>
      <c r="B34" s="4"/>
      <c r="C34" s="102"/>
      <c r="D34" s="112" t="s">
        <v>31</v>
      </c>
      <c r="E34" s="113" t="s">
        <v>5</v>
      </c>
      <c r="F34" s="104">
        <v>50</v>
      </c>
      <c r="G34" s="105"/>
      <c r="H34" s="11">
        <v>25</v>
      </c>
      <c r="I34" s="30" t="s">
        <v>22</v>
      </c>
    </row>
    <row r="35" spans="1:9" ht="12.75" customHeight="1" thickBot="1" x14ac:dyDescent="0.25">
      <c r="A35" s="4"/>
      <c r="B35" s="4"/>
      <c r="C35" s="103"/>
      <c r="D35" s="114" t="s">
        <v>10</v>
      </c>
      <c r="E35" s="115" t="s">
        <v>11</v>
      </c>
      <c r="F35" s="106">
        <v>50</v>
      </c>
      <c r="G35" s="107"/>
      <c r="H35" s="32">
        <v>31.4</v>
      </c>
      <c r="I35" s="33" t="s">
        <v>22</v>
      </c>
    </row>
    <row r="36" spans="1:9" ht="12.75" customHeight="1" x14ac:dyDescent="0.2">
      <c r="A36" s="4"/>
      <c r="B36" s="4"/>
      <c r="C36" s="101">
        <v>41927</v>
      </c>
      <c r="D36" s="116" t="s">
        <v>6</v>
      </c>
      <c r="E36" s="117" t="s">
        <v>6</v>
      </c>
      <c r="F36" s="108" t="s">
        <v>13</v>
      </c>
      <c r="G36" s="109"/>
      <c r="H36" s="34">
        <v>7.03</v>
      </c>
      <c r="I36" s="35" t="s">
        <v>22</v>
      </c>
    </row>
    <row r="37" spans="1:9" ht="12.75" customHeight="1" x14ac:dyDescent="0.2">
      <c r="A37" s="4"/>
      <c r="B37" s="4"/>
      <c r="C37" s="102"/>
      <c r="D37" s="118" t="s">
        <v>31</v>
      </c>
      <c r="E37" s="119" t="s">
        <v>5</v>
      </c>
      <c r="F37" s="104">
        <v>50</v>
      </c>
      <c r="G37" s="105"/>
      <c r="H37" s="15">
        <v>18</v>
      </c>
      <c r="I37" s="36" t="s">
        <v>22</v>
      </c>
    </row>
    <row r="38" spans="1:9" ht="12.75" customHeight="1" thickBot="1" x14ac:dyDescent="0.25">
      <c r="A38" s="4"/>
      <c r="B38" s="4"/>
      <c r="C38" s="103"/>
      <c r="D38" s="120" t="s">
        <v>10</v>
      </c>
      <c r="E38" s="121" t="s">
        <v>11</v>
      </c>
      <c r="F38" s="106">
        <v>50</v>
      </c>
      <c r="G38" s="107"/>
      <c r="H38" s="37">
        <v>32.799999999999997</v>
      </c>
      <c r="I38" s="38" t="s">
        <v>22</v>
      </c>
    </row>
    <row r="39" spans="1:9" ht="12.75" customHeight="1" x14ac:dyDescent="0.2">
      <c r="A39" s="4"/>
      <c r="B39" s="4"/>
      <c r="C39" s="101">
        <v>41928</v>
      </c>
      <c r="D39" s="110" t="s">
        <v>6</v>
      </c>
      <c r="E39" s="111" t="s">
        <v>6</v>
      </c>
      <c r="F39" s="108" t="s">
        <v>13</v>
      </c>
      <c r="G39" s="109"/>
      <c r="H39" s="28">
        <v>6.64</v>
      </c>
      <c r="I39" s="29" t="s">
        <v>22</v>
      </c>
    </row>
    <row r="40" spans="1:9" ht="12.75" customHeight="1" x14ac:dyDescent="0.2">
      <c r="A40" s="4"/>
      <c r="B40" s="4"/>
      <c r="C40" s="102"/>
      <c r="D40" s="112" t="s">
        <v>31</v>
      </c>
      <c r="E40" s="113" t="s">
        <v>5</v>
      </c>
      <c r="F40" s="104">
        <v>50</v>
      </c>
      <c r="G40" s="105"/>
      <c r="H40" s="11">
        <v>20</v>
      </c>
      <c r="I40" s="30" t="s">
        <v>22</v>
      </c>
    </row>
    <row r="41" spans="1:9" ht="12.75" customHeight="1" thickBot="1" x14ac:dyDescent="0.25">
      <c r="A41" s="4"/>
      <c r="B41" s="4"/>
      <c r="C41" s="103"/>
      <c r="D41" s="114" t="s">
        <v>10</v>
      </c>
      <c r="E41" s="115" t="s">
        <v>11</v>
      </c>
      <c r="F41" s="106">
        <v>50</v>
      </c>
      <c r="G41" s="107"/>
      <c r="H41" s="32">
        <v>27.1</v>
      </c>
      <c r="I41" s="33" t="s">
        <v>22</v>
      </c>
    </row>
    <row r="42" spans="1:9" ht="12.75" customHeight="1" x14ac:dyDescent="0.2">
      <c r="A42" s="4"/>
      <c r="B42" s="4"/>
      <c r="C42" s="101">
        <v>41929</v>
      </c>
      <c r="D42" s="116" t="s">
        <v>6</v>
      </c>
      <c r="E42" s="117" t="s">
        <v>6</v>
      </c>
      <c r="F42" s="108" t="s">
        <v>13</v>
      </c>
      <c r="G42" s="109"/>
      <c r="H42" s="34">
        <v>6.1</v>
      </c>
      <c r="I42" s="35" t="s">
        <v>22</v>
      </c>
    </row>
    <row r="43" spans="1:9" ht="12.75" customHeight="1" x14ac:dyDescent="0.2">
      <c r="A43" s="4"/>
      <c r="B43" s="4"/>
      <c r="C43" s="102"/>
      <c r="D43" s="118" t="s">
        <v>31</v>
      </c>
      <c r="E43" s="119" t="s">
        <v>5</v>
      </c>
      <c r="F43" s="104">
        <v>50</v>
      </c>
      <c r="G43" s="105"/>
      <c r="H43" s="15">
        <v>18</v>
      </c>
      <c r="I43" s="36" t="s">
        <v>22</v>
      </c>
    </row>
    <row r="44" spans="1:9" ht="12.75" customHeight="1" thickBot="1" x14ac:dyDescent="0.25">
      <c r="A44" s="4"/>
      <c r="B44" s="4"/>
      <c r="C44" s="103"/>
      <c r="D44" s="120" t="s">
        <v>10</v>
      </c>
      <c r="E44" s="121" t="s">
        <v>11</v>
      </c>
      <c r="F44" s="106">
        <v>50</v>
      </c>
      <c r="G44" s="107"/>
      <c r="H44" s="37">
        <v>18</v>
      </c>
      <c r="I44" s="38" t="s">
        <v>22</v>
      </c>
    </row>
    <row r="45" spans="1:9" ht="12.75" customHeight="1" x14ac:dyDescent="0.2">
      <c r="A45" s="4"/>
      <c r="B45" s="4"/>
      <c r="C45" s="101">
        <v>41934</v>
      </c>
      <c r="D45" s="110" t="s">
        <v>6</v>
      </c>
      <c r="E45" s="111" t="s">
        <v>6</v>
      </c>
      <c r="F45" s="108" t="s">
        <v>13</v>
      </c>
      <c r="G45" s="109"/>
      <c r="H45" s="28">
        <v>6.2</v>
      </c>
      <c r="I45" s="29" t="s">
        <v>22</v>
      </c>
    </row>
    <row r="46" spans="1:9" ht="12.75" customHeight="1" x14ac:dyDescent="0.2">
      <c r="A46" s="4"/>
      <c r="B46" s="4"/>
      <c r="C46" s="102"/>
      <c r="D46" s="112" t="s">
        <v>31</v>
      </c>
      <c r="E46" s="113" t="s">
        <v>5</v>
      </c>
      <c r="F46" s="104">
        <v>50</v>
      </c>
      <c r="G46" s="105"/>
      <c r="H46" s="11">
        <v>10</v>
      </c>
      <c r="I46" s="39" t="s">
        <v>22</v>
      </c>
    </row>
    <row r="47" spans="1:9" ht="12.75" customHeight="1" thickBot="1" x14ac:dyDescent="0.25">
      <c r="A47" s="4"/>
      <c r="B47" s="4"/>
      <c r="C47" s="103"/>
      <c r="D47" s="114" t="s">
        <v>10</v>
      </c>
      <c r="E47" s="115" t="s">
        <v>11</v>
      </c>
      <c r="F47" s="106">
        <v>50</v>
      </c>
      <c r="G47" s="107"/>
      <c r="H47" s="32">
        <v>14</v>
      </c>
      <c r="I47" s="40" t="s">
        <v>22</v>
      </c>
    </row>
    <row r="48" spans="1:9" ht="12.75" customHeight="1" x14ac:dyDescent="0.2">
      <c r="A48" s="4"/>
      <c r="B48" s="4"/>
      <c r="C48" s="101">
        <v>41936</v>
      </c>
      <c r="D48" s="116" t="s">
        <v>6</v>
      </c>
      <c r="E48" s="117" t="s">
        <v>6</v>
      </c>
      <c r="F48" s="108" t="s">
        <v>13</v>
      </c>
      <c r="G48" s="109"/>
      <c r="H48" s="34">
        <v>6.8</v>
      </c>
      <c r="I48" s="35" t="s">
        <v>22</v>
      </c>
    </row>
    <row r="49" spans="1:9" ht="12.75" customHeight="1" x14ac:dyDescent="0.2">
      <c r="A49" s="4"/>
      <c r="B49" s="4"/>
      <c r="C49" s="102"/>
      <c r="D49" s="118" t="s">
        <v>31</v>
      </c>
      <c r="E49" s="119" t="s">
        <v>5</v>
      </c>
      <c r="F49" s="104">
        <v>50</v>
      </c>
      <c r="G49" s="105"/>
      <c r="H49" s="15">
        <v>10</v>
      </c>
      <c r="I49" s="36" t="s">
        <v>22</v>
      </c>
    </row>
    <row r="50" spans="1:9" ht="12.75" customHeight="1" thickBot="1" x14ac:dyDescent="0.25">
      <c r="A50" s="4"/>
      <c r="B50" s="4"/>
      <c r="C50" s="103"/>
      <c r="D50" s="120" t="s">
        <v>10</v>
      </c>
      <c r="E50" s="121" t="s">
        <v>11</v>
      </c>
      <c r="F50" s="106">
        <v>50</v>
      </c>
      <c r="G50" s="107"/>
      <c r="H50" s="37">
        <v>15</v>
      </c>
      <c r="I50" s="38" t="s">
        <v>22</v>
      </c>
    </row>
    <row r="51" spans="1:9" ht="12.75" customHeight="1" x14ac:dyDescent="0.2">
      <c r="A51" s="70" t="s">
        <v>15</v>
      </c>
      <c r="B51" s="71"/>
      <c r="C51" s="101">
        <v>41928</v>
      </c>
      <c r="D51" s="110" t="s">
        <v>6</v>
      </c>
      <c r="E51" s="111" t="s">
        <v>6</v>
      </c>
      <c r="F51" s="108" t="s">
        <v>13</v>
      </c>
      <c r="G51" s="109"/>
      <c r="H51" s="28">
        <v>6.84</v>
      </c>
      <c r="I51" s="29" t="s">
        <v>22</v>
      </c>
    </row>
    <row r="52" spans="1:9" ht="12.75" customHeight="1" x14ac:dyDescent="0.2">
      <c r="A52" s="4"/>
      <c r="B52" s="4"/>
      <c r="C52" s="102"/>
      <c r="D52" s="112" t="s">
        <v>31</v>
      </c>
      <c r="E52" s="113" t="s">
        <v>5</v>
      </c>
      <c r="F52" s="104">
        <v>50</v>
      </c>
      <c r="G52" s="105"/>
      <c r="H52" s="11">
        <v>10</v>
      </c>
      <c r="I52" s="39" t="s">
        <v>22</v>
      </c>
    </row>
    <row r="53" spans="1:9" ht="12.75" customHeight="1" thickBot="1" x14ac:dyDescent="0.25">
      <c r="A53" s="4"/>
      <c r="B53" s="4"/>
      <c r="C53" s="103"/>
      <c r="D53" s="114" t="s">
        <v>10</v>
      </c>
      <c r="E53" s="115" t="s">
        <v>11</v>
      </c>
      <c r="F53" s="106">
        <v>50</v>
      </c>
      <c r="G53" s="107"/>
      <c r="H53" s="32">
        <v>39.9</v>
      </c>
      <c r="I53" s="40" t="s">
        <v>22</v>
      </c>
    </row>
    <row r="58" spans="1:9" x14ac:dyDescent="0.2">
      <c r="A58" s="4"/>
      <c r="B58" s="4"/>
    </row>
  </sheetData>
  <sheetProtection algorithmName="SHA-512" hashValue="FDUVyFlX6Nhk5bLzV5qotWEIzCJOv4wtz7Ffg4Q77EyVg5PvxxxxtOnSxfMtqgEAwtetdRWIUElFtd2AQiOykA==" saltValue="6wZvZJU/Qzz4oJ9vhStWnA==" spinCount="100000" sheet="1" objects="1" scenarios="1"/>
  <mergeCells count="60">
    <mergeCell ref="A51:B51"/>
    <mergeCell ref="C51:C53"/>
    <mergeCell ref="F51:G51"/>
    <mergeCell ref="F52:G52"/>
    <mergeCell ref="F53:G53"/>
    <mergeCell ref="C48:C50"/>
    <mergeCell ref="F48:G48"/>
    <mergeCell ref="F49:G49"/>
    <mergeCell ref="F50:G50"/>
    <mergeCell ref="C42:C44"/>
    <mergeCell ref="F42:G42"/>
    <mergeCell ref="F43:G43"/>
    <mergeCell ref="F44:G44"/>
    <mergeCell ref="C45:C47"/>
    <mergeCell ref="F45:G45"/>
    <mergeCell ref="F46:G46"/>
    <mergeCell ref="F47:G47"/>
    <mergeCell ref="C36:C38"/>
    <mergeCell ref="F36:G36"/>
    <mergeCell ref="F37:G37"/>
    <mergeCell ref="F38:G38"/>
    <mergeCell ref="C39:C41"/>
    <mergeCell ref="F39:G39"/>
    <mergeCell ref="F40:G40"/>
    <mergeCell ref="F41:G41"/>
    <mergeCell ref="I31:I32"/>
    <mergeCell ref="A33:B33"/>
    <mergeCell ref="C33:C35"/>
    <mergeCell ref="F33:G33"/>
    <mergeCell ref="F34:G34"/>
    <mergeCell ref="F35:G35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41944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54" t="s">
        <v>30</v>
      </c>
      <c r="H18" s="54" t="s">
        <v>30</v>
      </c>
      <c r="I18" s="57" t="s">
        <v>30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55" t="s">
        <v>30</v>
      </c>
      <c r="H19" s="55" t="s">
        <v>30</v>
      </c>
      <c r="I19" s="58" t="s">
        <v>30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56" t="s">
        <v>30</v>
      </c>
      <c r="H20" s="56" t="s">
        <v>30</v>
      </c>
      <c r="I20" s="59" t="s">
        <v>30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54" t="s">
        <v>30</v>
      </c>
      <c r="H24" s="54" t="s">
        <v>30</v>
      </c>
      <c r="I24" s="57" t="s">
        <v>30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55" t="s">
        <v>30</v>
      </c>
      <c r="H25" s="55" t="s">
        <v>30</v>
      </c>
      <c r="I25" s="58" t="s">
        <v>30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56" t="s">
        <v>30</v>
      </c>
      <c r="H26" s="56" t="s">
        <v>30</v>
      </c>
      <c r="I26" s="59" t="s">
        <v>30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61" t="s">
        <v>29</v>
      </c>
      <c r="D33" s="62"/>
      <c r="E33" s="62"/>
      <c r="F33" s="62"/>
      <c r="G33" s="62"/>
      <c r="H33" s="62"/>
      <c r="I33" s="63"/>
    </row>
    <row r="34" spans="1:9" ht="12.75" customHeight="1" x14ac:dyDescent="0.2">
      <c r="A34" s="4"/>
      <c r="B34" s="4"/>
      <c r="C34" s="64"/>
      <c r="D34" s="65"/>
      <c r="E34" s="65"/>
      <c r="F34" s="65"/>
      <c r="G34" s="65"/>
      <c r="H34" s="65"/>
      <c r="I34" s="66"/>
    </row>
    <row r="35" spans="1:9" ht="12.75" customHeight="1" thickBot="1" x14ac:dyDescent="0.25">
      <c r="A35" s="4"/>
      <c r="B35" s="4"/>
      <c r="C35" s="67"/>
      <c r="D35" s="68"/>
      <c r="E35" s="68"/>
      <c r="F35" s="68"/>
      <c r="G35" s="68"/>
      <c r="H35" s="68"/>
      <c r="I35" s="69"/>
    </row>
    <row r="36" spans="1:9" ht="12.75" customHeight="1" x14ac:dyDescent="0.2">
      <c r="A36" s="70" t="s">
        <v>15</v>
      </c>
      <c r="B36" s="71"/>
      <c r="C36" s="61" t="s">
        <v>29</v>
      </c>
      <c r="D36" s="62"/>
      <c r="E36" s="62"/>
      <c r="F36" s="62"/>
      <c r="G36" s="62"/>
      <c r="H36" s="62"/>
      <c r="I36" s="63"/>
    </row>
    <row r="37" spans="1:9" ht="12.75" customHeight="1" x14ac:dyDescent="0.2">
      <c r="A37" s="4"/>
      <c r="B37" s="4"/>
      <c r="C37" s="64"/>
      <c r="D37" s="65"/>
      <c r="E37" s="65"/>
      <c r="F37" s="65"/>
      <c r="G37" s="65"/>
      <c r="H37" s="65"/>
      <c r="I37" s="66"/>
    </row>
    <row r="38" spans="1:9" ht="12.75" customHeight="1" thickBot="1" x14ac:dyDescent="0.25">
      <c r="A38" s="4"/>
      <c r="B38" s="4"/>
      <c r="C38" s="67"/>
      <c r="D38" s="68"/>
      <c r="E38" s="68"/>
      <c r="F38" s="68"/>
      <c r="G38" s="68"/>
      <c r="H38" s="68"/>
      <c r="I38" s="69"/>
    </row>
    <row r="43" spans="1:9" x14ac:dyDescent="0.2">
      <c r="A43" s="4"/>
      <c r="B43" s="4"/>
    </row>
  </sheetData>
  <sheetProtection algorithmName="SHA-512" hashValue="JhTH5zd6W5++F/cPq8c36V8orpaexBATr4vtLDv77M4cMwumdcCmNp1ks+DDktDGJR9h4M6Ei2/wQZ/KgPNJwg==" saltValue="166mr9I0QJaqmmOcGlr3oA==" spinCount="100000" sheet="1" objects="1" scenarios="1"/>
  <mergeCells count="34">
    <mergeCell ref="A36:B36"/>
    <mergeCell ref="C36:I38"/>
    <mergeCell ref="C33:I35"/>
    <mergeCell ref="I31:I32"/>
    <mergeCell ref="A33:B33"/>
    <mergeCell ref="C31:C32"/>
    <mergeCell ref="D31:D32"/>
    <mergeCell ref="E31:E32"/>
    <mergeCell ref="F31:G32"/>
    <mergeCell ref="H31:H32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zoomScaleNormal="100" workbookViewId="0">
      <selection activeCell="I1" sqref="I1"/>
    </sheetView>
  </sheetViews>
  <sheetFormatPr defaultColWidth="11.42578125" defaultRowHeight="12.75" x14ac:dyDescent="0.2"/>
  <cols>
    <col min="1" max="1" width="12.28515625" style="8" bestFit="1" customWidth="1"/>
    <col min="2" max="2" width="12.28515625" style="8" customWidth="1"/>
    <col min="3" max="3" width="22.140625" style="3" customWidth="1"/>
    <col min="4" max="4" width="10" style="3" customWidth="1"/>
    <col min="5" max="5" width="8.42578125" style="3" customWidth="1"/>
    <col min="6" max="6" width="14.28515625" style="4" customWidth="1"/>
    <col min="7" max="7" width="12.85546875" style="4" customWidth="1"/>
    <col min="8" max="9" width="13.5703125" style="4" customWidth="1"/>
    <col min="10" max="16384" width="11.42578125" style="4"/>
  </cols>
  <sheetData>
    <row r="1" spans="1:9" ht="18" customHeight="1" x14ac:dyDescent="0.25">
      <c r="A1" s="2" t="s">
        <v>8</v>
      </c>
      <c r="B1" s="1"/>
      <c r="D1" s="2"/>
      <c r="E1" s="2"/>
      <c r="I1" s="60">
        <v>41974</v>
      </c>
    </row>
    <row r="2" spans="1:9" ht="18" customHeight="1" x14ac:dyDescent="0.25">
      <c r="A2" s="26" t="s">
        <v>25</v>
      </c>
      <c r="B2" s="1"/>
      <c r="D2" s="2"/>
      <c r="E2" s="2"/>
    </row>
    <row r="3" spans="1:9" ht="18" customHeight="1" x14ac:dyDescent="0.25">
      <c r="A3" s="5" t="s">
        <v>7</v>
      </c>
      <c r="B3" s="1"/>
      <c r="D3" s="6"/>
      <c r="E3" s="6"/>
    </row>
    <row r="4" spans="1:9" ht="12.75" customHeight="1" x14ac:dyDescent="0.2">
      <c r="A4" s="7"/>
      <c r="B4" s="1"/>
    </row>
    <row r="5" spans="1:9" ht="15" x14ac:dyDescent="0.25">
      <c r="A5" s="17" t="s">
        <v>27</v>
      </c>
    </row>
    <row r="6" spans="1:9" ht="15" x14ac:dyDescent="0.25">
      <c r="A6" s="17"/>
    </row>
    <row r="7" spans="1:9" x14ac:dyDescent="0.2">
      <c r="A7" s="51" t="s">
        <v>28</v>
      </c>
      <c r="B7" s="51"/>
      <c r="C7" s="16"/>
      <c r="D7" s="16"/>
      <c r="E7" s="16"/>
      <c r="F7" s="16"/>
      <c r="G7" s="16"/>
    </row>
    <row r="8" spans="1:9" ht="15" customHeight="1" x14ac:dyDescent="0.2">
      <c r="A8" s="49"/>
      <c r="B8" s="49"/>
      <c r="C8" s="50"/>
      <c r="D8" s="50"/>
      <c r="E8" s="50"/>
      <c r="F8" s="50"/>
      <c r="G8" s="50"/>
    </row>
    <row r="9" spans="1:9" ht="15" x14ac:dyDescent="0.25">
      <c r="A9" s="17" t="s">
        <v>26</v>
      </c>
    </row>
    <row r="10" spans="1:9" ht="15" customHeight="1" x14ac:dyDescent="0.25">
      <c r="A10" s="17"/>
    </row>
    <row r="11" spans="1:9" ht="30" customHeight="1" x14ac:dyDescent="0.2">
      <c r="A11" s="98" t="s">
        <v>16</v>
      </c>
      <c r="B11" s="98"/>
      <c r="C11" s="99" t="s">
        <v>21</v>
      </c>
      <c r="D11" s="99"/>
      <c r="E11" s="99"/>
      <c r="F11" s="99"/>
      <c r="G11" s="99"/>
    </row>
    <row r="12" spans="1:9" ht="27.75" customHeight="1" x14ac:dyDescent="0.2">
      <c r="A12" s="98" t="s">
        <v>15</v>
      </c>
      <c r="B12" s="98"/>
      <c r="C12" s="100" t="s">
        <v>20</v>
      </c>
      <c r="D12" s="100"/>
      <c r="E12" s="100"/>
      <c r="F12" s="100"/>
      <c r="G12" s="100"/>
    </row>
    <row r="13" spans="1:9" x14ac:dyDescent="0.2">
      <c r="A13" s="12"/>
      <c r="B13" s="12"/>
      <c r="C13" s="13"/>
      <c r="D13" s="13"/>
      <c r="E13" s="13"/>
      <c r="F13" s="13"/>
      <c r="G13" s="13"/>
    </row>
    <row r="14" spans="1:9" ht="15" x14ac:dyDescent="0.25">
      <c r="A14" s="17" t="s">
        <v>19</v>
      </c>
    </row>
    <row r="15" spans="1:9" ht="15.75" thickBot="1" x14ac:dyDescent="0.3">
      <c r="A15" s="17"/>
    </row>
    <row r="16" spans="1:9" ht="15.95" customHeight="1" x14ac:dyDescent="0.2">
      <c r="A16" s="70" t="s">
        <v>16</v>
      </c>
      <c r="B16" s="71"/>
      <c r="C16" s="92" t="s">
        <v>0</v>
      </c>
      <c r="D16" s="94" t="s">
        <v>1</v>
      </c>
      <c r="E16" s="96" t="s">
        <v>12</v>
      </c>
      <c r="F16" s="96"/>
      <c r="G16" s="74" t="s">
        <v>2</v>
      </c>
      <c r="H16" s="74" t="s">
        <v>3</v>
      </c>
      <c r="I16" s="76" t="s">
        <v>4</v>
      </c>
    </row>
    <row r="17" spans="1:13" ht="15.95" customHeight="1" thickBot="1" x14ac:dyDescent="0.25">
      <c r="B17" s="18"/>
      <c r="C17" s="93"/>
      <c r="D17" s="95"/>
      <c r="E17" s="97"/>
      <c r="F17" s="97"/>
      <c r="G17" s="75"/>
      <c r="H17" s="75"/>
      <c r="I17" s="77"/>
    </row>
    <row r="18" spans="1:13" ht="12.75" customHeight="1" x14ac:dyDescent="0.2">
      <c r="A18" s="4"/>
      <c r="B18" s="19"/>
      <c r="C18" s="41" t="s">
        <v>6</v>
      </c>
      <c r="D18" s="27" t="s">
        <v>6</v>
      </c>
      <c r="E18" s="78" t="s">
        <v>13</v>
      </c>
      <c r="F18" s="79"/>
      <c r="G18" s="54">
        <f>MIN(H33,H36)</f>
        <v>6.74</v>
      </c>
      <c r="H18" s="54">
        <f>MAX(H33,H36)</f>
        <v>6.84</v>
      </c>
      <c r="I18" s="57">
        <f>AVERAGE(H33,H36)</f>
        <v>6.79</v>
      </c>
      <c r="J18" s="21"/>
      <c r="K18" s="22"/>
      <c r="L18" s="22"/>
      <c r="M18" s="22"/>
    </row>
    <row r="19" spans="1:13" x14ac:dyDescent="0.2">
      <c r="A19" s="4"/>
      <c r="B19" s="10"/>
      <c r="C19" s="44" t="s">
        <v>9</v>
      </c>
      <c r="D19" s="9" t="s">
        <v>5</v>
      </c>
      <c r="E19" s="80">
        <v>50</v>
      </c>
      <c r="F19" s="80"/>
      <c r="G19" s="55">
        <f>MIN(H34,H37)</f>
        <v>10</v>
      </c>
      <c r="H19" s="55">
        <f>MAX(H34,H37)</f>
        <v>10</v>
      </c>
      <c r="I19" s="58">
        <f>AVERAGE(H34,H37)</f>
        <v>10</v>
      </c>
      <c r="J19" s="23"/>
      <c r="K19" s="22"/>
      <c r="L19" s="22"/>
      <c r="M19" s="22"/>
    </row>
    <row r="20" spans="1:13" ht="12.75" customHeight="1" thickBot="1" x14ac:dyDescent="0.25">
      <c r="A20" s="4"/>
      <c r="B20" s="10"/>
      <c r="C20" s="46" t="s">
        <v>10</v>
      </c>
      <c r="D20" s="31" t="s">
        <v>11</v>
      </c>
      <c r="E20" s="81">
        <v>50</v>
      </c>
      <c r="F20" s="81"/>
      <c r="G20" s="56">
        <f>MIN(H35,H38)</f>
        <v>0.83</v>
      </c>
      <c r="H20" s="56">
        <f>MAX(H35,H38)</f>
        <v>0.97</v>
      </c>
      <c r="I20" s="59">
        <f>AVERAGE(H35,H38)</f>
        <v>0.89999999999999991</v>
      </c>
      <c r="J20" s="23"/>
      <c r="K20" s="22"/>
      <c r="L20" s="22"/>
      <c r="M20" s="22"/>
    </row>
    <row r="21" spans="1:13" ht="12.75" customHeight="1" thickBot="1" x14ac:dyDescent="0.25">
      <c r="A21" s="4"/>
      <c r="B21" s="10"/>
      <c r="C21" s="10"/>
      <c r="D21" s="23"/>
      <c r="E21" s="24"/>
      <c r="F21" s="24"/>
      <c r="G21" s="10"/>
      <c r="H21" s="10"/>
      <c r="I21" s="10"/>
      <c r="J21" s="23"/>
      <c r="K21" s="22"/>
      <c r="L21" s="22"/>
      <c r="M21" s="22"/>
    </row>
    <row r="22" spans="1:13" ht="15.95" customHeight="1" x14ac:dyDescent="0.2">
      <c r="A22" s="70" t="s">
        <v>15</v>
      </c>
      <c r="B22" s="71"/>
      <c r="C22" s="92" t="s">
        <v>0</v>
      </c>
      <c r="D22" s="94" t="s">
        <v>1</v>
      </c>
      <c r="E22" s="96" t="s">
        <v>12</v>
      </c>
      <c r="F22" s="96"/>
      <c r="G22" s="74" t="s">
        <v>2</v>
      </c>
      <c r="H22" s="74" t="s">
        <v>3</v>
      </c>
      <c r="I22" s="76" t="s">
        <v>4</v>
      </c>
    </row>
    <row r="23" spans="1:13" ht="15.95" customHeight="1" thickBot="1" x14ac:dyDescent="0.25">
      <c r="B23" s="18"/>
      <c r="C23" s="93"/>
      <c r="D23" s="95"/>
      <c r="E23" s="97"/>
      <c r="F23" s="97"/>
      <c r="G23" s="75"/>
      <c r="H23" s="75"/>
      <c r="I23" s="77"/>
    </row>
    <row r="24" spans="1:13" ht="12.75" customHeight="1" x14ac:dyDescent="0.2">
      <c r="A24" s="4"/>
      <c r="B24" s="19"/>
      <c r="C24" s="41" t="s">
        <v>6</v>
      </c>
      <c r="D24" s="27" t="s">
        <v>6</v>
      </c>
      <c r="E24" s="78" t="str">
        <f>E18</f>
        <v>6 - 8.5</v>
      </c>
      <c r="F24" s="79"/>
      <c r="G24" s="54" t="s">
        <v>30</v>
      </c>
      <c r="H24" s="54" t="s">
        <v>30</v>
      </c>
      <c r="I24" s="57" t="s">
        <v>30</v>
      </c>
      <c r="J24" s="21"/>
      <c r="K24" s="22"/>
      <c r="L24" s="22"/>
      <c r="M24" s="22"/>
    </row>
    <row r="25" spans="1:13" x14ac:dyDescent="0.2">
      <c r="A25" s="4"/>
      <c r="B25" s="10"/>
      <c r="C25" s="44" t="s">
        <v>9</v>
      </c>
      <c r="D25" s="9" t="s">
        <v>5</v>
      </c>
      <c r="E25" s="80">
        <f>E19</f>
        <v>50</v>
      </c>
      <c r="F25" s="80"/>
      <c r="G25" s="55" t="s">
        <v>30</v>
      </c>
      <c r="H25" s="55" t="s">
        <v>30</v>
      </c>
      <c r="I25" s="58" t="s">
        <v>30</v>
      </c>
      <c r="J25" s="23"/>
      <c r="K25" s="22"/>
      <c r="L25" s="22"/>
      <c r="M25" s="22"/>
    </row>
    <row r="26" spans="1:13" ht="12.75" customHeight="1" thickBot="1" x14ac:dyDescent="0.25">
      <c r="A26" s="4"/>
      <c r="B26" s="10"/>
      <c r="C26" s="46" t="s">
        <v>10</v>
      </c>
      <c r="D26" s="31" t="s">
        <v>11</v>
      </c>
      <c r="E26" s="81">
        <f>E20</f>
        <v>50</v>
      </c>
      <c r="F26" s="81"/>
      <c r="G26" s="56" t="s">
        <v>30</v>
      </c>
      <c r="H26" s="56" t="s">
        <v>30</v>
      </c>
      <c r="I26" s="59" t="s">
        <v>30</v>
      </c>
      <c r="J26" s="23"/>
      <c r="K26" s="22"/>
      <c r="L26" s="22"/>
      <c r="M26" s="22"/>
    </row>
    <row r="27" spans="1:13" ht="12.75" customHeight="1" x14ac:dyDescent="0.2">
      <c r="A27" s="4"/>
      <c r="B27" s="10"/>
      <c r="C27" s="10"/>
      <c r="D27" s="23"/>
      <c r="E27" s="24"/>
      <c r="F27" s="24"/>
      <c r="G27" s="10"/>
      <c r="H27" s="10"/>
      <c r="I27" s="10"/>
      <c r="J27" s="23"/>
      <c r="K27" s="22"/>
      <c r="L27" s="22"/>
      <c r="M27" s="22"/>
    </row>
    <row r="28" spans="1:13" ht="12.75" customHeight="1" x14ac:dyDescent="0.2">
      <c r="A28" s="4"/>
      <c r="B28" s="10"/>
      <c r="C28" s="10"/>
      <c r="D28" s="23"/>
      <c r="E28" s="24"/>
      <c r="F28" s="24"/>
      <c r="G28" s="10"/>
      <c r="H28" s="10"/>
      <c r="I28" s="10"/>
      <c r="J28" s="23"/>
      <c r="K28" s="22"/>
      <c r="L28" s="22"/>
      <c r="M28" s="22"/>
    </row>
    <row r="29" spans="1:13" ht="15" x14ac:dyDescent="0.25">
      <c r="A29" s="17" t="s">
        <v>24</v>
      </c>
      <c r="B29" s="10"/>
      <c r="C29" s="10"/>
      <c r="D29" s="23"/>
      <c r="E29" s="24"/>
      <c r="F29" s="24"/>
      <c r="G29" s="10"/>
      <c r="H29" s="10"/>
      <c r="I29" s="10"/>
      <c r="J29" s="23"/>
      <c r="K29" s="22"/>
      <c r="L29" s="22"/>
      <c r="M29" s="22"/>
    </row>
    <row r="30" spans="1:13" ht="12.75" customHeight="1" thickBot="1" x14ac:dyDescent="0.25">
      <c r="A30" s="4"/>
      <c r="B30" s="4"/>
      <c r="C30" s="13"/>
      <c r="D30" s="13"/>
      <c r="E30" s="13"/>
      <c r="F30" s="13"/>
    </row>
    <row r="31" spans="1:13" ht="12.75" customHeight="1" x14ac:dyDescent="0.2">
      <c r="A31" s="4"/>
      <c r="B31" s="4"/>
      <c r="C31" s="82" t="s">
        <v>14</v>
      </c>
      <c r="D31" s="84" t="s">
        <v>0</v>
      </c>
      <c r="E31" s="84" t="s">
        <v>1</v>
      </c>
      <c r="F31" s="87" t="s">
        <v>12</v>
      </c>
      <c r="G31" s="88"/>
      <c r="H31" s="91" t="s">
        <v>17</v>
      </c>
      <c r="I31" s="72" t="s">
        <v>18</v>
      </c>
    </row>
    <row r="32" spans="1:13" ht="25.5" customHeight="1" thickBot="1" x14ac:dyDescent="0.25">
      <c r="A32" s="4"/>
      <c r="B32" s="4"/>
      <c r="C32" s="83"/>
      <c r="D32" s="85"/>
      <c r="E32" s="86"/>
      <c r="F32" s="89"/>
      <c r="G32" s="90"/>
      <c r="H32" s="85"/>
      <c r="I32" s="73"/>
    </row>
    <row r="33" spans="1:9" ht="12.75" customHeight="1" x14ac:dyDescent="0.2">
      <c r="A33" s="70" t="s">
        <v>16</v>
      </c>
      <c r="B33" s="71"/>
      <c r="C33" s="101">
        <v>41991</v>
      </c>
      <c r="D33" s="110" t="s">
        <v>6</v>
      </c>
      <c r="E33" s="111" t="s">
        <v>6</v>
      </c>
      <c r="F33" s="108" t="s">
        <v>13</v>
      </c>
      <c r="G33" s="109"/>
      <c r="H33" s="28">
        <v>6.84</v>
      </c>
      <c r="I33" s="29" t="s">
        <v>22</v>
      </c>
    </row>
    <row r="34" spans="1:9" ht="12.75" customHeight="1" x14ac:dyDescent="0.2">
      <c r="A34" s="4"/>
      <c r="B34" s="4"/>
      <c r="C34" s="102"/>
      <c r="D34" s="112" t="s">
        <v>31</v>
      </c>
      <c r="E34" s="113" t="s">
        <v>5</v>
      </c>
      <c r="F34" s="104">
        <v>50</v>
      </c>
      <c r="G34" s="105"/>
      <c r="H34" s="11">
        <v>10</v>
      </c>
      <c r="I34" s="30" t="s">
        <v>22</v>
      </c>
    </row>
    <row r="35" spans="1:9" ht="12.75" customHeight="1" thickBot="1" x14ac:dyDescent="0.25">
      <c r="A35" s="4"/>
      <c r="B35" s="4"/>
      <c r="C35" s="103"/>
      <c r="D35" s="114" t="s">
        <v>10</v>
      </c>
      <c r="E35" s="115" t="s">
        <v>11</v>
      </c>
      <c r="F35" s="106">
        <v>50</v>
      </c>
      <c r="G35" s="107"/>
      <c r="H35" s="122">
        <v>0.83</v>
      </c>
      <c r="I35" s="33" t="s">
        <v>22</v>
      </c>
    </row>
    <row r="36" spans="1:9" ht="12.75" customHeight="1" x14ac:dyDescent="0.2">
      <c r="A36" s="4"/>
      <c r="B36" s="4"/>
      <c r="C36" s="101">
        <v>41992</v>
      </c>
      <c r="D36" s="116" t="s">
        <v>6</v>
      </c>
      <c r="E36" s="117" t="s">
        <v>6</v>
      </c>
      <c r="F36" s="108" t="s">
        <v>13</v>
      </c>
      <c r="G36" s="109"/>
      <c r="H36" s="34">
        <v>6.74</v>
      </c>
      <c r="I36" s="35" t="s">
        <v>22</v>
      </c>
    </row>
    <row r="37" spans="1:9" ht="12.75" customHeight="1" x14ac:dyDescent="0.2">
      <c r="A37" s="4"/>
      <c r="B37" s="4"/>
      <c r="C37" s="102"/>
      <c r="D37" s="118" t="s">
        <v>31</v>
      </c>
      <c r="E37" s="119" t="s">
        <v>5</v>
      </c>
      <c r="F37" s="104">
        <v>50</v>
      </c>
      <c r="G37" s="105"/>
      <c r="H37" s="15">
        <v>10</v>
      </c>
      <c r="I37" s="36" t="s">
        <v>22</v>
      </c>
    </row>
    <row r="38" spans="1:9" ht="12.75" customHeight="1" thickBot="1" x14ac:dyDescent="0.25">
      <c r="A38" s="4"/>
      <c r="B38" s="4"/>
      <c r="C38" s="103"/>
      <c r="D38" s="120" t="s">
        <v>10</v>
      </c>
      <c r="E38" s="121" t="s">
        <v>11</v>
      </c>
      <c r="F38" s="106">
        <v>50</v>
      </c>
      <c r="G38" s="107"/>
      <c r="H38" s="37">
        <v>0.97</v>
      </c>
      <c r="I38" s="38" t="s">
        <v>22</v>
      </c>
    </row>
    <row r="39" spans="1:9" ht="12.75" customHeight="1" x14ac:dyDescent="0.2">
      <c r="A39" s="70" t="s">
        <v>15</v>
      </c>
      <c r="B39" s="71"/>
      <c r="C39" s="61" t="s">
        <v>29</v>
      </c>
      <c r="D39" s="62"/>
      <c r="E39" s="62"/>
      <c r="F39" s="62"/>
      <c r="G39" s="62"/>
      <c r="H39" s="62"/>
      <c r="I39" s="63"/>
    </row>
    <row r="40" spans="1:9" ht="12.75" customHeight="1" x14ac:dyDescent="0.2">
      <c r="A40" s="4"/>
      <c r="B40" s="4"/>
      <c r="C40" s="64"/>
      <c r="D40" s="65"/>
      <c r="E40" s="65"/>
      <c r="F40" s="65"/>
      <c r="G40" s="65"/>
      <c r="H40" s="65"/>
      <c r="I40" s="66"/>
    </row>
    <row r="41" spans="1:9" ht="12.75" customHeight="1" thickBot="1" x14ac:dyDescent="0.25">
      <c r="A41" s="4"/>
      <c r="B41" s="4"/>
      <c r="C41" s="67"/>
      <c r="D41" s="68"/>
      <c r="E41" s="68"/>
      <c r="F41" s="68"/>
      <c r="G41" s="68"/>
      <c r="H41" s="68"/>
      <c r="I41" s="69"/>
    </row>
    <row r="46" spans="1:9" x14ac:dyDescent="0.2">
      <c r="A46" s="4"/>
      <c r="B46" s="4"/>
    </row>
  </sheetData>
  <sheetProtection algorithmName="SHA-512" hashValue="8FNv4qmUji4XmZ75KkM7IBKVdJxD+sZKjuDpTOMWeMGimF6dVsxanbz1lgoC5LwMDCm9MiS6WajuJwjew04uvA==" saltValue="WJ+DKgJaX19q+W4SIAr4wA==" spinCount="100000" sheet="1" objects="1" scenarios="1"/>
  <mergeCells count="41">
    <mergeCell ref="F36:G36"/>
    <mergeCell ref="F37:G37"/>
    <mergeCell ref="F38:G38"/>
    <mergeCell ref="I31:I32"/>
    <mergeCell ref="A39:B39"/>
    <mergeCell ref="C39:I41"/>
    <mergeCell ref="C31:C32"/>
    <mergeCell ref="D31:D32"/>
    <mergeCell ref="E31:E32"/>
    <mergeCell ref="F31:G32"/>
    <mergeCell ref="H31:H32"/>
    <mergeCell ref="A33:B33"/>
    <mergeCell ref="C33:C35"/>
    <mergeCell ref="F33:G33"/>
    <mergeCell ref="F34:G34"/>
    <mergeCell ref="F35:G35"/>
    <mergeCell ref="C36:C38"/>
    <mergeCell ref="H22:H23"/>
    <mergeCell ref="I22:I23"/>
    <mergeCell ref="E24:F24"/>
    <mergeCell ref="E25:F25"/>
    <mergeCell ref="E26:F26"/>
    <mergeCell ref="H16:H17"/>
    <mergeCell ref="I16:I17"/>
    <mergeCell ref="E18:F18"/>
    <mergeCell ref="E19:F19"/>
    <mergeCell ref="E20:F20"/>
    <mergeCell ref="A22:B22"/>
    <mergeCell ref="C22:C23"/>
    <mergeCell ref="D22:D23"/>
    <mergeCell ref="E22:F23"/>
    <mergeCell ref="G22:G23"/>
    <mergeCell ref="A11:B11"/>
    <mergeCell ref="C11:G11"/>
    <mergeCell ref="A12:B12"/>
    <mergeCell ref="C12:G12"/>
    <mergeCell ref="A16:B16"/>
    <mergeCell ref="C16:C17"/>
    <mergeCell ref="D16:D17"/>
    <mergeCell ref="E16:F17"/>
    <mergeCell ref="G16:G17"/>
  </mergeCells>
  <printOptions horizontalCentered="1"/>
  <pageMargins left="0.35433070866141736" right="0.35433070866141736" top="0.39370078740157483" bottom="0.39370078740157483" header="0" footer="0.51181102362204722"/>
  <pageSetup paperSize="9" scale="80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Jun - 2014</vt:lpstr>
      <vt:lpstr>Jul - 2014</vt:lpstr>
      <vt:lpstr>Aug - 2014</vt:lpstr>
      <vt:lpstr>Sep - 2014</vt:lpstr>
      <vt:lpstr>Oct - 2014</vt:lpstr>
      <vt:lpstr>Nov - 2014</vt:lpstr>
      <vt:lpstr>Dec - 2014</vt:lpstr>
      <vt:lpstr>'Aug - 2014'!Print_Area</vt:lpstr>
      <vt:lpstr>'Dec - 2014'!Print_Area</vt:lpstr>
      <vt:lpstr>'Jul - 2014'!Print_Area</vt:lpstr>
      <vt:lpstr>'Jun - 2014'!Print_Area</vt:lpstr>
      <vt:lpstr>'Nov - 2014'!Print_Area</vt:lpstr>
      <vt:lpstr>'Oct - 2014'!Print_Area</vt:lpstr>
      <vt:lpstr>'Sep - 2014'!Print_Area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Hutcheson</dc:creator>
  <cp:lastModifiedBy>Mark Hutcheson</cp:lastModifiedBy>
  <cp:lastPrinted>2016-02-05T01:03:04Z</cp:lastPrinted>
  <dcterms:created xsi:type="dcterms:W3CDTF">2016-02-01T21:38:37Z</dcterms:created>
  <dcterms:modified xsi:type="dcterms:W3CDTF">2016-11-23T00:24:43Z</dcterms:modified>
</cp:coreProperties>
</file>