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924 - Sandy Point\Water Monitoring\2016\"/>
    </mc:Choice>
  </mc:AlternateContent>
  <bookViews>
    <workbookView xWindow="120" yWindow="90" windowWidth="20580" windowHeight="11385" firstSheet="1" activeTab="9"/>
  </bookViews>
  <sheets>
    <sheet name="Jan - 2016" sheetId="16" r:id="rId1"/>
    <sheet name="Feb - 2016" sheetId="15" r:id="rId2"/>
    <sheet name="Mar - 2016" sheetId="14" r:id="rId3"/>
    <sheet name="Apr - 2016" sheetId="13" r:id="rId4"/>
    <sheet name="May - 2016" sheetId="12" r:id="rId5"/>
    <sheet name="Jun - 2016" sheetId="11" r:id="rId6"/>
    <sheet name="Jul - 2016" sheetId="10" r:id="rId7"/>
    <sheet name="Aug - 2016" sheetId="4" r:id="rId8"/>
    <sheet name="Sep - 2016" sheetId="5" r:id="rId9"/>
    <sheet name="Oct - 2016" sheetId="7" r:id="rId10"/>
    <sheet name="Nov - 2016" sheetId="8" r:id="rId11"/>
    <sheet name="Dec - 2016" sheetId="9" r:id="rId12"/>
  </sheets>
  <definedNames>
    <definedName name="_xlnm.Print_Area" localSheetId="3">'Apr - 2016'!$A$1:$I$29</definedName>
    <definedName name="_xlnm.Print_Area" localSheetId="7">'Aug - 2016'!$A$1:$I$35</definedName>
    <definedName name="_xlnm.Print_Area" localSheetId="11">'Dec - 2016'!$A$1:$I$29</definedName>
    <definedName name="_xlnm.Print_Area" localSheetId="1">'Feb - 2016'!$A$1:$I$38</definedName>
    <definedName name="_xlnm.Print_Area" localSheetId="0">'Jan - 2016'!$A$1:$I$50</definedName>
    <definedName name="_xlnm.Print_Area" localSheetId="6">'Jul - 2016'!$A$1:$I$32</definedName>
    <definedName name="_xlnm.Print_Area" localSheetId="5">'Jun - 2016'!$A$1:$I$35</definedName>
    <definedName name="_xlnm.Print_Area" localSheetId="2">'Mar - 2016'!$A$1:$I$32</definedName>
    <definedName name="_xlnm.Print_Area" localSheetId="4">'May - 2016'!$A$1:$I$29</definedName>
    <definedName name="_xlnm.Print_Area" localSheetId="10">'Nov - 2016'!$A$1:$I$29</definedName>
    <definedName name="_xlnm.Print_Area" localSheetId="9">'Oct - 2016'!$A$1:$I$29</definedName>
    <definedName name="_xlnm.Print_Area" localSheetId="8">'Sep - 2016'!$A$1:$I$32</definedName>
  </definedNames>
  <calcPr calcId="162913"/>
</workbook>
</file>

<file path=xl/calcChain.xml><?xml version="1.0" encoding="utf-8"?>
<calcChain xmlns="http://schemas.openxmlformats.org/spreadsheetml/2006/main">
  <c r="I19" i="4" l="1"/>
  <c r="I18" i="4"/>
  <c r="I17" i="4"/>
  <c r="H19" i="4"/>
  <c r="H18" i="4"/>
  <c r="H17" i="4"/>
  <c r="G19" i="4"/>
  <c r="G18" i="4"/>
  <c r="G17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2" i="5" l="1"/>
  <c r="I31" i="5"/>
  <c r="I30" i="5"/>
  <c r="I29" i="5"/>
  <c r="I28" i="5"/>
  <c r="I27" i="5"/>
  <c r="I35" i="4"/>
  <c r="I34" i="4"/>
  <c r="I32" i="4"/>
  <c r="I31" i="4"/>
  <c r="I29" i="4"/>
  <c r="I28" i="4"/>
  <c r="I33" i="4"/>
  <c r="I30" i="4"/>
  <c r="I27" i="4"/>
  <c r="I19" i="10"/>
  <c r="I18" i="10"/>
  <c r="I17" i="10"/>
  <c r="H19" i="10"/>
  <c r="H18" i="10"/>
  <c r="H17" i="10"/>
  <c r="G19" i="10"/>
  <c r="G18" i="10"/>
  <c r="G17" i="10"/>
  <c r="I19" i="11"/>
  <c r="I18" i="11"/>
  <c r="I17" i="11"/>
  <c r="H19" i="11"/>
  <c r="H18" i="11"/>
  <c r="H17" i="11"/>
  <c r="G19" i="11"/>
  <c r="G18" i="11"/>
  <c r="G17" i="11"/>
  <c r="I19" i="14"/>
  <c r="I18" i="14"/>
  <c r="I17" i="14"/>
  <c r="H19" i="14"/>
  <c r="H18" i="14"/>
  <c r="H17" i="14"/>
  <c r="G19" i="14"/>
  <c r="G18" i="14"/>
  <c r="G17" i="14"/>
  <c r="I19" i="16"/>
  <c r="I18" i="16"/>
  <c r="I17" i="16"/>
  <c r="H19" i="16"/>
  <c r="H18" i="16"/>
  <c r="H17" i="16"/>
  <c r="G19" i="16"/>
  <c r="G18" i="16"/>
  <c r="G17" i="16"/>
  <c r="G18" i="5" l="1"/>
  <c r="H18" i="5"/>
  <c r="I18" i="5"/>
  <c r="G19" i="5"/>
  <c r="H19" i="5"/>
  <c r="I19" i="5"/>
  <c r="I17" i="5"/>
  <c r="H17" i="5"/>
  <c r="G17" i="5"/>
  <c r="G18" i="15"/>
  <c r="H18" i="15"/>
  <c r="I18" i="15"/>
  <c r="G19" i="15"/>
  <c r="H19" i="15"/>
  <c r="I19" i="15"/>
  <c r="I17" i="15"/>
  <c r="H17" i="15"/>
  <c r="G17" i="15"/>
</calcChain>
</file>

<file path=xl/sharedStrings.xml><?xml version="1.0" encoding="utf-8"?>
<sst xmlns="http://schemas.openxmlformats.org/spreadsheetml/2006/main" count="723" uniqueCount="30">
  <si>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</si>
  <si>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</si>
  <si>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</si>
  <si>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</si>
  <si>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</si>
  <si>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</si>
  <si>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</si>
  <si>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EPA Licence No: 1924</t>
  </si>
  <si>
    <t>Benedict Industries Pty Ltd</t>
  </si>
  <si>
    <t>Total Suspended Solids</t>
  </si>
  <si>
    <t>Turbidity</t>
  </si>
  <si>
    <t>NTU</t>
  </si>
  <si>
    <t>100 Percentile Concentration Limit</t>
  </si>
  <si>
    <t>6 - 8.5</t>
  </si>
  <si>
    <t>Sample Date</t>
  </si>
  <si>
    <t>Monitoring Point 2:</t>
  </si>
  <si>
    <t>Monitoring Point 1:</t>
  </si>
  <si>
    <t>Test Result</t>
  </si>
  <si>
    <t>Exceedance (Y/N)</t>
  </si>
  <si>
    <t>Summary of Results:</t>
  </si>
  <si>
    <t>Below Basin 3 as identified in map attached to the "Sandy Point Quarry Sediment Controls and Protocols Update December 2013."</t>
  </si>
  <si>
    <t>N</t>
  </si>
  <si>
    <t>Individual Results:</t>
  </si>
  <si>
    <t>Sandy Point Quarry - Heathcote Road, Sandy Point NSW 2171</t>
  </si>
  <si>
    <t>Location of Monitoring Points:</t>
  </si>
  <si>
    <t>Monitoring Requirements:</t>
  </si>
  <si>
    <t>Grab samples are required to be taken daily during any discharge and tested for pH, total suspended solids and turbidity.</t>
  </si>
  <si>
    <t>No discharge events during period</t>
  </si>
  <si>
    <t>-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</si>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</sst>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3" borderId="1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4" borderId="1" xfId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1" fillId="3" borderId="1" xfId="1" applyNumberForma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6" fillId="3" borderId="6" xfId="1" applyFont="1" applyFill="1" applyBorder="1" applyAlignment="1">
      <alignment horizontal="center" vertical="center"/>
    </xf>
    <xf numFmtId="2" fontId="6" fillId="2" borderId="7" xfId="1" quotePrefix="1" applyNumberFormat="1" applyFont="1" applyFill="1" applyBorder="1" applyAlignment="1">
      <alignment horizontal="center" vertical="center"/>
    </xf>
    <xf numFmtId="2" fontId="6" fillId="2" borderId="8" xfId="1" quotePrefix="1" applyNumberFormat="1" applyFont="1" applyFill="1" applyBorder="1" applyAlignment="1">
      <alignment horizontal="center" vertical="center"/>
    </xf>
    <xf numFmtId="2" fontId="6" fillId="2" borderId="10" xfId="1" quotePrefix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2" fontId="6" fillId="2" borderId="15" xfId="1" quotePrefix="1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2" fontId="6" fillId="4" borderId="8" xfId="1" quotePrefix="1" applyNumberFormat="1" applyFont="1" applyFill="1" applyBorder="1" applyAlignment="1">
      <alignment horizontal="center" vertical="center"/>
    </xf>
    <xf numFmtId="2" fontId="6" fillId="4" borderId="10" xfId="1" quotePrefix="1" applyNumberFormat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2" fontId="6" fillId="4" borderId="15" xfId="1" quotePrefix="1" applyNumberFormat="1" applyFont="1" applyFill="1" applyBorder="1" applyAlignment="1">
      <alignment horizontal="center" vertical="center"/>
    </xf>
    <xf numFmtId="1" fontId="6" fillId="2" borderId="24" xfId="1" applyNumberFormat="1" applyFont="1" applyFill="1" applyBorder="1" applyAlignment="1">
      <alignment horizontal="center" vertical="center"/>
    </xf>
    <xf numFmtId="1" fontId="6" fillId="2" borderId="25" xfId="1" applyNumberFormat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vertical="center"/>
    </xf>
    <xf numFmtId="2" fontId="1" fillId="3" borderId="6" xfId="1" applyNumberFormat="1" applyFill="1" applyBorder="1" applyAlignment="1">
      <alignment horizontal="center" vertical="center" wrapText="1"/>
    </xf>
    <xf numFmtId="2" fontId="1" fillId="3" borderId="27" xfId="1" applyNumberFormat="1" applyFill="1" applyBorder="1" applyAlignment="1">
      <alignment horizontal="center" vertical="center" wrapText="1"/>
    </xf>
    <xf numFmtId="0" fontId="1" fillId="3" borderId="29" xfId="1" applyFill="1" applyBorder="1" applyAlignment="1">
      <alignment vertical="center" wrapText="1"/>
    </xf>
    <xf numFmtId="1" fontId="1" fillId="3" borderId="24" xfId="1" applyNumberFormat="1" applyFill="1" applyBorder="1" applyAlignment="1">
      <alignment horizontal="center" vertical="center" wrapText="1"/>
    </xf>
    <xf numFmtId="0" fontId="1" fillId="3" borderId="28" xfId="1" applyFill="1" applyBorder="1" applyAlignment="1">
      <alignment vertical="center" wrapText="1"/>
    </xf>
    <xf numFmtId="1" fontId="1" fillId="3" borderId="13" xfId="1" applyNumberFormat="1" applyFill="1" applyBorder="1" applyAlignment="1">
      <alignment horizontal="center" vertical="center" wrapText="1"/>
    </xf>
    <xf numFmtId="1" fontId="1" fillId="3" borderId="25" xfId="1" applyNumberForma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2" fontId="1" fillId="3" borderId="16" xfId="1" applyNumberForma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6" fillId="3" borderId="27" xfId="1" applyNumberFormat="1" applyFont="1" applyFill="1" applyBorder="1" applyAlignment="1">
      <alignment horizontal="center" vertical="center" wrapText="1"/>
    </xf>
    <xf numFmtId="1" fontId="6" fillId="3" borderId="24" xfId="1" applyNumberFormat="1" applyFont="1" applyFill="1" applyBorder="1" applyAlignment="1">
      <alignment horizontal="center" vertical="center" wrapText="1"/>
    </xf>
    <xf numFmtId="1" fontId="6" fillId="3" borderId="25" xfId="1" applyNumberFormat="1" applyFont="1" applyFill="1" applyBorder="1" applyAlignment="1">
      <alignment horizontal="center" vertical="center" wrapText="1"/>
    </xf>
    <xf numFmtId="17" fontId="1" fillId="0" borderId="0" xfId="1" applyNumberFormat="1"/>
    <xf numFmtId="0" fontId="1" fillId="5" borderId="0" xfId="1" applyFill="1"/>
    <xf numFmtId="2" fontId="1" fillId="3" borderId="19" xfId="1" applyNumberFormat="1" applyFill="1" applyBorder="1" applyAlignment="1">
      <alignment horizontal="center" vertical="center" wrapText="1"/>
    </xf>
    <xf numFmtId="1" fontId="1" fillId="3" borderId="20" xfId="1" applyNumberFormat="1" applyFill="1" applyBorder="1" applyAlignment="1">
      <alignment horizontal="center" vertical="center" wrapText="1"/>
    </xf>
    <xf numFmtId="1" fontId="1" fillId="3" borderId="23" xfId="1" applyNumberForma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/>
    </xf>
    <xf numFmtId="2" fontId="6" fillId="6" borderId="8" xfId="1" quotePrefix="1" applyNumberFormat="1" applyFon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2" fontId="6" fillId="6" borderId="10" xfId="1" quotePrefix="1" applyNumberFormat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2" fontId="6" fillId="6" borderId="15" xfId="1" quotePrefix="1" applyNumberFormat="1" applyFont="1" applyFill="1" applyBorder="1" applyAlignment="1">
      <alignment horizontal="center" vertical="center"/>
    </xf>
    <xf numFmtId="2" fontId="6" fillId="7" borderId="7" xfId="1" quotePrefix="1" applyNumberFormat="1" applyFont="1" applyFill="1" applyBorder="1" applyAlignment="1">
      <alignment horizontal="center" vertical="center"/>
    </xf>
    <xf numFmtId="2" fontId="6" fillId="7" borderId="8" xfId="1" quotePrefix="1" applyNumberFormat="1" applyFont="1" applyFill="1" applyBorder="1" applyAlignment="1">
      <alignment horizontal="center" vertical="center"/>
    </xf>
    <xf numFmtId="1" fontId="6" fillId="7" borderId="1" xfId="1" applyNumberFormat="1" applyFont="1" applyFill="1" applyBorder="1" applyAlignment="1">
      <alignment horizontal="center" vertical="center"/>
    </xf>
    <xf numFmtId="2" fontId="6" fillId="7" borderId="10" xfId="1" quotePrefix="1" applyNumberFormat="1" applyFont="1" applyFill="1" applyBorder="1" applyAlignment="1">
      <alignment horizontal="center" vertical="center"/>
    </xf>
    <xf numFmtId="1" fontId="6" fillId="7" borderId="13" xfId="1" applyNumberFormat="1" applyFont="1" applyFill="1" applyBorder="1" applyAlignment="1">
      <alignment horizontal="center" vertical="center"/>
    </xf>
    <xf numFmtId="2" fontId="6" fillId="7" borderId="15" xfId="1" quotePrefix="1" applyNumberFormat="1" applyFont="1" applyFill="1" applyBorder="1" applyAlignment="1">
      <alignment horizontal="center" vertical="center"/>
    </xf>
    <xf numFmtId="2" fontId="6" fillId="4" borderId="7" xfId="1" applyNumberFormat="1" applyFont="1" applyFill="1" applyBorder="1" applyAlignment="1">
      <alignment horizontal="center" vertical="center"/>
    </xf>
    <xf numFmtId="1" fontId="1" fillId="4" borderId="1" xfId="1" applyNumberFormat="1" applyFill="1" applyBorder="1" applyAlignment="1">
      <alignment horizontal="center" vertical="center"/>
    </xf>
    <xf numFmtId="1" fontId="6" fillId="4" borderId="13" xfId="1" applyNumberFormat="1" applyFont="1" applyFill="1" applyBorder="1" applyAlignment="1">
      <alignment horizontal="center" vertical="center"/>
    </xf>
    <xf numFmtId="0" fontId="1" fillId="6" borderId="5" xfId="1" applyFill="1" applyBorder="1" applyAlignment="1">
      <alignment vertical="center" wrapText="1"/>
    </xf>
    <xf numFmtId="0" fontId="6" fillId="6" borderId="6" xfId="1" applyFont="1" applyFill="1" applyBorder="1" applyAlignment="1">
      <alignment horizontal="center" vertical="center"/>
    </xf>
    <xf numFmtId="0" fontId="1" fillId="6" borderId="2" xfId="1" applyFill="1" applyBorder="1" applyAlignment="1">
      <alignment vertical="center" wrapText="1"/>
    </xf>
    <xf numFmtId="0" fontId="1" fillId="6" borderId="12" xfId="1" applyFill="1" applyBorder="1" applyAlignment="1">
      <alignment vertical="center" wrapText="1"/>
    </xf>
    <xf numFmtId="0" fontId="6" fillId="6" borderId="5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vertical="center" wrapText="1"/>
    </xf>
    <xf numFmtId="0" fontId="1" fillId="7" borderId="5" xfId="1" applyFill="1" applyBorder="1" applyAlignment="1">
      <alignment vertical="center" wrapText="1"/>
    </xf>
    <xf numFmtId="0" fontId="6" fillId="7" borderId="6" xfId="1" applyFont="1" applyFill="1" applyBorder="1" applyAlignment="1">
      <alignment horizontal="center" vertical="center"/>
    </xf>
    <xf numFmtId="0" fontId="1" fillId="7" borderId="2" xfId="1" applyFill="1" applyBorder="1" applyAlignment="1">
      <alignment vertical="center" wrapText="1"/>
    </xf>
    <xf numFmtId="0" fontId="1" fillId="7" borderId="1" xfId="1" applyFill="1" applyBorder="1" applyAlignment="1">
      <alignment horizontal="center" vertical="center"/>
    </xf>
    <xf numFmtId="0" fontId="1" fillId="7" borderId="12" xfId="1" applyFill="1" applyBorder="1" applyAlignment="1">
      <alignment vertical="center" wrapText="1"/>
    </xf>
    <xf numFmtId="0" fontId="6" fillId="7" borderId="13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vertical="center" wrapText="1"/>
    </xf>
    <xf numFmtId="0" fontId="6" fillId="7" borderId="2" xfId="1" applyFont="1" applyFill="1" applyBorder="1" applyAlignment="1">
      <alignment vertical="center" wrapText="1"/>
    </xf>
    <xf numFmtId="1" fontId="6" fillId="6" borderId="1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13" xfId="1" applyBorder="1" applyAlignment="1">
      <alignment vertical="center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13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 wrapText="1"/>
    </xf>
    <xf numFmtId="2" fontId="8" fillId="0" borderId="23" xfId="1" applyNumberFormat="1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2" fontId="6" fillId="0" borderId="5" xfId="1" quotePrefix="1" applyNumberFormat="1" applyFont="1" applyFill="1" applyBorder="1" applyAlignment="1">
      <alignment horizontal="center" vertical="center"/>
    </xf>
    <xf numFmtId="2" fontId="6" fillId="0" borderId="7" xfId="1" quotePrefix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vertical="center"/>
    </xf>
    <xf numFmtId="2" fontId="8" fillId="0" borderId="17" xfId="1" applyNumberFormat="1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 wrapText="1"/>
    </xf>
    <xf numFmtId="2" fontId="8" fillId="0" borderId="22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14" fontId="11" fillId="0" borderId="31" xfId="1" applyNumberFormat="1" applyFont="1" applyFill="1" applyBorder="1" applyAlignment="1">
      <alignment horizontal="center" vertical="center"/>
    </xf>
    <xf numFmtId="14" fontId="11" fillId="0" borderId="32" xfId="1" applyNumberFormat="1" applyFont="1" applyFill="1" applyBorder="1" applyAlignment="1">
      <alignment horizontal="center" vertical="center"/>
    </xf>
    <xf numFmtId="14" fontId="11" fillId="0" borderId="33" xfId="1" applyNumberFormat="1" applyFont="1" applyFill="1" applyBorder="1" applyAlignment="1">
      <alignment horizontal="center" vertical="center"/>
    </xf>
    <xf numFmtId="14" fontId="11" fillId="0" borderId="34" xfId="1" applyNumberFormat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14" fontId="11" fillId="0" borderId="30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4" fontId="11" fillId="0" borderId="36" xfId="1" applyNumberFormat="1" applyFont="1" applyFill="1" applyBorder="1" applyAlignment="1">
      <alignment horizontal="center" vertical="center"/>
    </xf>
    <xf numFmtId="14" fontId="11" fillId="0" borderId="37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" fillId="0" borderId="11" xfId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13" zoomScaleNormal="100" workbookViewId="0">
      <selection activeCell="C27" sqref="C27:C50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42370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MIN(H27,H30,H33,H4,H39,H42,H45,H533)</f>
        <v>6.6</v>
      </c>
      <c r="H17" s="51">
        <f>MAX(H27,H30,H33,H36,H39,H42,H45,H48)</f>
        <v>8.5</v>
      </c>
      <c r="I17" s="60">
        <f>AVERAGE(H27,H30,H33,H36,H39,H42,H45,H48)</f>
        <v>7.2937499999999993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>MIN(H28,H31,H34,H37,H40,H43,H46,H49)</f>
        <v>10</v>
      </c>
      <c r="H18" s="24">
        <f>MAX(H28,H31,H34,H37,H40,H43,H46,H49)</f>
        <v>11</v>
      </c>
      <c r="I18" s="44">
        <f>AVERAGE(H28,H31,H34,H37,H40,H43,H46,H49)</f>
        <v>10.125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>MIN(H29,H32,H35,H38,H41,H44,H47,H50)</f>
        <v>1.07</v>
      </c>
      <c r="H19" s="61">
        <f>MAX(H29,H32,H35,H38,H41,H44,H47,H50)</f>
        <v>12</v>
      </c>
      <c r="I19" s="62">
        <f>AVERAGE(H29,H32,H35,H38,H41,H44,H47,H50)</f>
        <v>5.6524999999999999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42375</v>
      </c>
      <c r="D27" s="82" t="s">
        <v>6</v>
      </c>
      <c r="E27" s="79" t="s">
        <v>6</v>
      </c>
      <c r="F27" s="116" t="s">
        <v>13</v>
      </c>
      <c r="G27" s="117"/>
      <c r="H27" s="27">
        <v>6.6</v>
      </c>
      <c r="I27" s="28" t="s">
        <v>21</v>
      </c>
    </row>
    <row r="28" spans="1:13" ht="12.75" customHeight="1" x14ac:dyDescent="0.2">
      <c r="A28" s="4"/>
      <c r="B28" s="4"/>
      <c r="C28" s="114"/>
      <c r="D28" s="80" t="s">
        <v>29</v>
      </c>
      <c r="E28" s="65" t="s">
        <v>5</v>
      </c>
      <c r="F28" s="118">
        <v>50</v>
      </c>
      <c r="G28" s="119"/>
      <c r="H28" s="11">
        <v>10</v>
      </c>
      <c r="I28" s="29" t="s">
        <v>21</v>
      </c>
    </row>
    <row r="29" spans="1:13" ht="12.75" customHeight="1" thickBot="1" x14ac:dyDescent="0.25">
      <c r="A29" s="4"/>
      <c r="B29" s="4"/>
      <c r="C29" s="115"/>
      <c r="D29" s="81" t="s">
        <v>10</v>
      </c>
      <c r="E29" s="67" t="s">
        <v>11</v>
      </c>
      <c r="F29" s="120">
        <v>50</v>
      </c>
      <c r="G29" s="121"/>
      <c r="H29" s="31">
        <v>5</v>
      </c>
      <c r="I29" s="32" t="s">
        <v>21</v>
      </c>
    </row>
    <row r="30" spans="1:13" ht="12.75" customHeight="1" x14ac:dyDescent="0.2">
      <c r="A30" s="4"/>
      <c r="B30" s="4"/>
      <c r="C30" s="113">
        <v>42376</v>
      </c>
      <c r="D30" s="84" t="s">
        <v>6</v>
      </c>
      <c r="E30" s="85" t="s">
        <v>6</v>
      </c>
      <c r="F30" s="116" t="s">
        <v>13</v>
      </c>
      <c r="G30" s="117"/>
      <c r="H30" s="75">
        <v>6.8</v>
      </c>
      <c r="I30" s="34" t="s">
        <v>21</v>
      </c>
    </row>
    <row r="31" spans="1:13" ht="12.75" customHeight="1" x14ac:dyDescent="0.2">
      <c r="A31" s="4"/>
      <c r="B31" s="4"/>
      <c r="C31" s="114"/>
      <c r="D31" s="86" t="s">
        <v>29</v>
      </c>
      <c r="E31" s="87" t="s">
        <v>5</v>
      </c>
      <c r="F31" s="118">
        <v>50</v>
      </c>
      <c r="G31" s="119"/>
      <c r="H31" s="15">
        <v>10</v>
      </c>
      <c r="I31" s="35" t="s">
        <v>21</v>
      </c>
    </row>
    <row r="32" spans="1:13" ht="12.75" customHeight="1" thickBot="1" x14ac:dyDescent="0.25">
      <c r="A32" s="4"/>
      <c r="B32" s="4"/>
      <c r="C32" s="115"/>
      <c r="D32" s="88" t="s">
        <v>10</v>
      </c>
      <c r="E32" s="89" t="s">
        <v>11</v>
      </c>
      <c r="F32" s="120">
        <v>50</v>
      </c>
      <c r="G32" s="121"/>
      <c r="H32" s="36">
        <v>9</v>
      </c>
      <c r="I32" s="37" t="s">
        <v>21</v>
      </c>
    </row>
    <row r="33" spans="1:9" ht="12.75" customHeight="1" x14ac:dyDescent="0.2">
      <c r="A33" s="4"/>
      <c r="B33" s="4"/>
      <c r="C33" s="113">
        <v>42377</v>
      </c>
      <c r="D33" s="82" t="s">
        <v>6</v>
      </c>
      <c r="E33" s="79" t="s">
        <v>6</v>
      </c>
      <c r="F33" s="116" t="s">
        <v>13</v>
      </c>
      <c r="G33" s="117"/>
      <c r="H33" s="27">
        <v>6.9</v>
      </c>
      <c r="I33" s="28" t="s">
        <v>21</v>
      </c>
    </row>
    <row r="34" spans="1:9" ht="12.75" customHeight="1" x14ac:dyDescent="0.2">
      <c r="A34" s="4"/>
      <c r="B34" s="4"/>
      <c r="C34" s="114"/>
      <c r="D34" s="80" t="s">
        <v>29</v>
      </c>
      <c r="E34" s="65" t="s">
        <v>5</v>
      </c>
      <c r="F34" s="118">
        <v>50</v>
      </c>
      <c r="G34" s="119"/>
      <c r="H34" s="11">
        <v>10</v>
      </c>
      <c r="I34" s="29" t="s">
        <v>21</v>
      </c>
    </row>
    <row r="35" spans="1:9" ht="12.75" customHeight="1" thickBot="1" x14ac:dyDescent="0.25">
      <c r="A35" s="4"/>
      <c r="B35" s="4"/>
      <c r="C35" s="115"/>
      <c r="D35" s="81" t="s">
        <v>10</v>
      </c>
      <c r="E35" s="67" t="s">
        <v>11</v>
      </c>
      <c r="F35" s="120">
        <v>50</v>
      </c>
      <c r="G35" s="121"/>
      <c r="H35" s="31">
        <v>12</v>
      </c>
      <c r="I35" s="32" t="s">
        <v>21</v>
      </c>
    </row>
    <row r="36" spans="1:9" ht="12.75" customHeight="1" x14ac:dyDescent="0.2">
      <c r="A36" s="4"/>
      <c r="B36" s="4"/>
      <c r="C36" s="113">
        <v>42378</v>
      </c>
      <c r="D36" s="84" t="s">
        <v>6</v>
      </c>
      <c r="E36" s="85" t="s">
        <v>6</v>
      </c>
      <c r="F36" s="116" t="s">
        <v>13</v>
      </c>
      <c r="G36" s="117"/>
      <c r="H36" s="33">
        <v>8.5</v>
      </c>
      <c r="I36" s="34" t="s">
        <v>21</v>
      </c>
    </row>
    <row r="37" spans="1:9" ht="12.75" customHeight="1" x14ac:dyDescent="0.2">
      <c r="A37" s="4"/>
      <c r="B37" s="4"/>
      <c r="C37" s="114"/>
      <c r="D37" s="86" t="s">
        <v>29</v>
      </c>
      <c r="E37" s="87" t="s">
        <v>5</v>
      </c>
      <c r="F37" s="118">
        <v>50</v>
      </c>
      <c r="G37" s="119"/>
      <c r="H37" s="15">
        <v>10</v>
      </c>
      <c r="I37" s="35" t="s">
        <v>21</v>
      </c>
    </row>
    <row r="38" spans="1:9" ht="12.75" customHeight="1" thickBot="1" x14ac:dyDescent="0.25">
      <c r="A38" s="4"/>
      <c r="B38" s="4"/>
      <c r="C38" s="115"/>
      <c r="D38" s="88" t="s">
        <v>10</v>
      </c>
      <c r="E38" s="89" t="s">
        <v>11</v>
      </c>
      <c r="F38" s="120">
        <v>50</v>
      </c>
      <c r="G38" s="121"/>
      <c r="H38" s="77">
        <v>5.4</v>
      </c>
      <c r="I38" s="37" t="s">
        <v>21</v>
      </c>
    </row>
    <row r="39" spans="1:9" ht="12.75" customHeight="1" x14ac:dyDescent="0.2">
      <c r="A39" s="4"/>
      <c r="B39" s="4"/>
      <c r="C39" s="113">
        <v>42382</v>
      </c>
      <c r="D39" s="82" t="s">
        <v>6</v>
      </c>
      <c r="E39" s="79" t="s">
        <v>6</v>
      </c>
      <c r="F39" s="116" t="s">
        <v>13</v>
      </c>
      <c r="G39" s="117"/>
      <c r="H39" s="27">
        <v>6.8</v>
      </c>
      <c r="I39" s="28" t="s">
        <v>21</v>
      </c>
    </row>
    <row r="40" spans="1:9" ht="12.75" customHeight="1" x14ac:dyDescent="0.2">
      <c r="A40" s="4"/>
      <c r="B40" s="4"/>
      <c r="C40" s="114"/>
      <c r="D40" s="80" t="s">
        <v>29</v>
      </c>
      <c r="E40" s="65" t="s">
        <v>5</v>
      </c>
      <c r="F40" s="118">
        <v>50</v>
      </c>
      <c r="G40" s="119"/>
      <c r="H40" s="11">
        <v>11</v>
      </c>
      <c r="I40" s="29" t="s">
        <v>21</v>
      </c>
    </row>
    <row r="41" spans="1:9" ht="12.75" customHeight="1" thickBot="1" x14ac:dyDescent="0.25">
      <c r="A41" s="4"/>
      <c r="B41" s="4"/>
      <c r="C41" s="115"/>
      <c r="D41" s="81" t="s">
        <v>10</v>
      </c>
      <c r="E41" s="67" t="s">
        <v>11</v>
      </c>
      <c r="F41" s="120">
        <v>50</v>
      </c>
      <c r="G41" s="121"/>
      <c r="H41" s="31">
        <v>7</v>
      </c>
      <c r="I41" s="32" t="s">
        <v>21</v>
      </c>
    </row>
    <row r="42" spans="1:9" ht="12.75" customHeight="1" x14ac:dyDescent="0.2">
      <c r="A42" s="4"/>
      <c r="B42" s="4"/>
      <c r="C42" s="113">
        <v>42385</v>
      </c>
      <c r="D42" s="84" t="s">
        <v>6</v>
      </c>
      <c r="E42" s="85" t="s">
        <v>6</v>
      </c>
      <c r="F42" s="116" t="s">
        <v>13</v>
      </c>
      <c r="G42" s="117"/>
      <c r="H42" s="33">
        <v>7.61</v>
      </c>
      <c r="I42" s="34" t="s">
        <v>21</v>
      </c>
    </row>
    <row r="43" spans="1:9" ht="12.75" customHeight="1" x14ac:dyDescent="0.2">
      <c r="A43" s="4"/>
      <c r="B43" s="4"/>
      <c r="C43" s="114"/>
      <c r="D43" s="86" t="s">
        <v>29</v>
      </c>
      <c r="E43" s="87" t="s">
        <v>5</v>
      </c>
      <c r="F43" s="118">
        <v>50</v>
      </c>
      <c r="G43" s="119"/>
      <c r="H43" s="15">
        <v>10</v>
      </c>
      <c r="I43" s="35" t="s">
        <v>21</v>
      </c>
    </row>
    <row r="44" spans="1:9" ht="12.75" customHeight="1" thickBot="1" x14ac:dyDescent="0.25">
      <c r="A44" s="4"/>
      <c r="B44" s="4"/>
      <c r="C44" s="115"/>
      <c r="D44" s="88" t="s">
        <v>10</v>
      </c>
      <c r="E44" s="89" t="s">
        <v>11</v>
      </c>
      <c r="F44" s="120">
        <v>50</v>
      </c>
      <c r="G44" s="121"/>
      <c r="H44" s="77">
        <v>1.93</v>
      </c>
      <c r="I44" s="37" t="s">
        <v>21</v>
      </c>
    </row>
    <row r="45" spans="1:9" ht="12.75" customHeight="1" x14ac:dyDescent="0.2">
      <c r="A45" s="4"/>
      <c r="B45" s="4"/>
      <c r="C45" s="113">
        <v>42389</v>
      </c>
      <c r="D45" s="82" t="s">
        <v>6</v>
      </c>
      <c r="E45" s="79" t="s">
        <v>6</v>
      </c>
      <c r="F45" s="116" t="s">
        <v>13</v>
      </c>
      <c r="G45" s="117"/>
      <c r="H45" s="27">
        <v>7.64</v>
      </c>
      <c r="I45" s="28" t="s">
        <v>21</v>
      </c>
    </row>
    <row r="46" spans="1:9" ht="12.75" customHeight="1" x14ac:dyDescent="0.2">
      <c r="A46" s="4"/>
      <c r="B46" s="4"/>
      <c r="C46" s="114"/>
      <c r="D46" s="80" t="s">
        <v>29</v>
      </c>
      <c r="E46" s="65" t="s">
        <v>5</v>
      </c>
      <c r="F46" s="118">
        <v>50</v>
      </c>
      <c r="G46" s="119"/>
      <c r="H46" s="11">
        <v>10</v>
      </c>
      <c r="I46" s="29" t="s">
        <v>21</v>
      </c>
    </row>
    <row r="47" spans="1:9" ht="12.75" customHeight="1" thickBot="1" x14ac:dyDescent="0.25">
      <c r="A47" s="4"/>
      <c r="B47" s="4"/>
      <c r="C47" s="115"/>
      <c r="D47" s="81" t="s">
        <v>10</v>
      </c>
      <c r="E47" s="67" t="s">
        <v>11</v>
      </c>
      <c r="F47" s="120">
        <v>50</v>
      </c>
      <c r="G47" s="121"/>
      <c r="H47" s="31">
        <v>1.07</v>
      </c>
      <c r="I47" s="32" t="s">
        <v>21</v>
      </c>
    </row>
    <row r="48" spans="1:9" ht="12.75" customHeight="1" x14ac:dyDescent="0.2">
      <c r="A48" s="4"/>
      <c r="B48" s="4"/>
      <c r="C48" s="113">
        <v>42392</v>
      </c>
      <c r="D48" s="84" t="s">
        <v>6</v>
      </c>
      <c r="E48" s="85" t="s">
        <v>6</v>
      </c>
      <c r="F48" s="116" t="s">
        <v>13</v>
      </c>
      <c r="G48" s="117"/>
      <c r="H48" s="33">
        <v>7.5</v>
      </c>
      <c r="I48" s="34" t="s">
        <v>21</v>
      </c>
    </row>
    <row r="49" spans="1:9" ht="12.75" customHeight="1" x14ac:dyDescent="0.2">
      <c r="A49" s="4"/>
      <c r="B49" s="4"/>
      <c r="C49" s="114"/>
      <c r="D49" s="86" t="s">
        <v>29</v>
      </c>
      <c r="E49" s="87" t="s">
        <v>5</v>
      </c>
      <c r="F49" s="118">
        <v>50</v>
      </c>
      <c r="G49" s="119"/>
      <c r="H49" s="15">
        <v>10</v>
      </c>
      <c r="I49" s="35" t="s">
        <v>21</v>
      </c>
    </row>
    <row r="50" spans="1:9" ht="12.75" customHeight="1" thickBot="1" x14ac:dyDescent="0.25">
      <c r="A50" s="4"/>
      <c r="B50" s="4"/>
      <c r="C50" s="115"/>
      <c r="D50" s="88" t="s">
        <v>10</v>
      </c>
      <c r="E50" s="89" t="s">
        <v>11</v>
      </c>
      <c r="F50" s="120">
        <v>50</v>
      </c>
      <c r="G50" s="121"/>
      <c r="H50" s="77">
        <v>3.82</v>
      </c>
      <c r="I50" s="37" t="s">
        <v>21</v>
      </c>
    </row>
    <row r="55" spans="1:9" x14ac:dyDescent="0.2">
      <c r="A55" s="4"/>
      <c r="B55" s="4"/>
    </row>
  </sheetData>
  <sheetProtection algorithmName="SHA-512" hashValue="BIsCSPP5R8+6fgDDdUqm4jnKSYl4Bv2lptMVZF2Uv4Ou4adKM4hkgoz+2fR62o7eEj+phJqdSfZJs0P2M/QdJA==" saltValue="wm2Pozj+0JIiVX3xhNV2FA==" spinCount="100000" sheet="1" objects="1" scenarios="1"/>
  <mergeCells count="51">
    <mergeCell ref="C48:C50"/>
    <mergeCell ref="F48:G48"/>
    <mergeCell ref="F49:G49"/>
    <mergeCell ref="F50:G50"/>
    <mergeCell ref="C42:C44"/>
    <mergeCell ref="F42:G42"/>
    <mergeCell ref="F43:G43"/>
    <mergeCell ref="F44:G44"/>
    <mergeCell ref="C45:C47"/>
    <mergeCell ref="F45:G45"/>
    <mergeCell ref="F46:G46"/>
    <mergeCell ref="F47:G47"/>
    <mergeCell ref="C30:C32"/>
    <mergeCell ref="F30:G30"/>
    <mergeCell ref="F31:G31"/>
    <mergeCell ref="F32:G32"/>
    <mergeCell ref="C33:C35"/>
    <mergeCell ref="F33:G33"/>
    <mergeCell ref="F34:G34"/>
    <mergeCell ref="F35:G35"/>
    <mergeCell ref="C36:C38"/>
    <mergeCell ref="F36:G36"/>
    <mergeCell ref="F37:G37"/>
    <mergeCell ref="F38:G38"/>
    <mergeCell ref="C39:C41"/>
    <mergeCell ref="F39:G39"/>
    <mergeCell ref="F40:G40"/>
    <mergeCell ref="F41:G41"/>
    <mergeCell ref="I25:I26"/>
    <mergeCell ref="A27:B27"/>
    <mergeCell ref="C27:C29"/>
    <mergeCell ref="F27:G27"/>
    <mergeCell ref="F28:G28"/>
    <mergeCell ref="F29:G29"/>
    <mergeCell ref="C25:C26"/>
    <mergeCell ref="D25:D26"/>
    <mergeCell ref="E25:E26"/>
    <mergeCell ref="F25:G26"/>
    <mergeCell ref="H25:H26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42644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2" t="s">
        <v>28</v>
      </c>
      <c r="H17" s="52" t="s">
        <v>28</v>
      </c>
      <c r="I17" s="55" t="s">
        <v>28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53" t="s">
        <v>28</v>
      </c>
      <c r="H18" s="53" t="s">
        <v>28</v>
      </c>
      <c r="I18" s="56" t="s">
        <v>28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54" t="s">
        <v>28</v>
      </c>
      <c r="H19" s="54" t="s">
        <v>28</v>
      </c>
      <c r="I19" s="57" t="s">
        <v>28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32" t="s">
        <v>27</v>
      </c>
      <c r="D27" s="133"/>
      <c r="E27" s="133"/>
      <c r="F27" s="133"/>
      <c r="G27" s="133"/>
      <c r="H27" s="133"/>
      <c r="I27" s="134"/>
    </row>
    <row r="28" spans="1:13" ht="12.75" customHeight="1" x14ac:dyDescent="0.2">
      <c r="A28" s="4"/>
      <c r="B28" s="4"/>
      <c r="C28" s="135"/>
      <c r="D28" s="136"/>
      <c r="E28" s="136"/>
      <c r="F28" s="136"/>
      <c r="G28" s="136"/>
      <c r="H28" s="136"/>
      <c r="I28" s="137"/>
    </row>
    <row r="29" spans="1:13" ht="12.75" customHeight="1" thickBot="1" x14ac:dyDescent="0.25">
      <c r="A29" s="4"/>
      <c r="B29" s="4"/>
      <c r="C29" s="138"/>
      <c r="D29" s="139"/>
      <c r="E29" s="139"/>
      <c r="F29" s="139"/>
      <c r="G29" s="139"/>
      <c r="H29" s="139"/>
      <c r="I29" s="140"/>
    </row>
    <row r="34" spans="1:2" x14ac:dyDescent="0.2">
      <c r="A34" s="4"/>
      <c r="B34" s="4"/>
    </row>
  </sheetData>
  <sheetProtection algorithmName="SHA-512" hashValue="1m2RorK8lAWsAeLeAm6+Mi9REIcbw96eMbr3rxH+MYNQvkBlbY++3wvy1kQoolJgclFGIi1PQU9MVSqductYHQ==" saltValue="dUZaw2mC6b+lv3Ped+vq9Q==" spinCount="100000" sheet="1" objects="1" scenarios="1"/>
  <mergeCells count="20">
    <mergeCell ref="A11:B11"/>
    <mergeCell ref="C11:G11"/>
    <mergeCell ref="A15:B15"/>
    <mergeCell ref="C15:C16"/>
    <mergeCell ref="D15:D16"/>
    <mergeCell ref="E15:F16"/>
    <mergeCell ref="G15:G16"/>
    <mergeCell ref="H15:H16"/>
    <mergeCell ref="I15:I16"/>
    <mergeCell ref="E17:F17"/>
    <mergeCell ref="E18:F18"/>
    <mergeCell ref="E19:F19"/>
    <mergeCell ref="I25:I26"/>
    <mergeCell ref="A27:B27"/>
    <mergeCell ref="C25:C26"/>
    <mergeCell ref="D25:D26"/>
    <mergeCell ref="E25:E26"/>
    <mergeCell ref="F25:G26"/>
    <mergeCell ref="H25:H26"/>
    <mergeCell ref="C27:I29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C27" sqref="C27:I29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42675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2" t="s">
        <v>28</v>
      </c>
      <c r="H17" s="52" t="s">
        <v>28</v>
      </c>
      <c r="I17" s="55" t="s">
        <v>28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53" t="s">
        <v>28</v>
      </c>
      <c r="H18" s="53" t="s">
        <v>28</v>
      </c>
      <c r="I18" s="56" t="s">
        <v>28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54" t="s">
        <v>28</v>
      </c>
      <c r="H19" s="54" t="s">
        <v>28</v>
      </c>
      <c r="I19" s="57" t="s">
        <v>28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32" t="s">
        <v>27</v>
      </c>
      <c r="D27" s="133"/>
      <c r="E27" s="133"/>
      <c r="F27" s="133"/>
      <c r="G27" s="133"/>
      <c r="H27" s="133"/>
      <c r="I27" s="134"/>
    </row>
    <row r="28" spans="1:13" ht="12.75" customHeight="1" x14ac:dyDescent="0.2">
      <c r="A28" s="4"/>
      <c r="B28" s="4"/>
      <c r="C28" s="135"/>
      <c r="D28" s="136"/>
      <c r="E28" s="136"/>
      <c r="F28" s="136"/>
      <c r="G28" s="136"/>
      <c r="H28" s="136"/>
      <c r="I28" s="137"/>
    </row>
    <row r="29" spans="1:13" ht="12.75" customHeight="1" thickBot="1" x14ac:dyDescent="0.25">
      <c r="A29" s="4"/>
      <c r="B29" s="4"/>
      <c r="C29" s="138"/>
      <c r="D29" s="139"/>
      <c r="E29" s="139"/>
      <c r="F29" s="139"/>
      <c r="G29" s="139"/>
      <c r="H29" s="139"/>
      <c r="I29" s="140"/>
    </row>
  </sheetData>
  <sheetProtection algorithmName="SHA-512" hashValue="bCPnmINJrc6vc4s+s4MNarlMHUHnifpvFJijHTmB3pcg6rZ1B5Ctdb0TYbqBPa+T/WmAhhF93GL7bsxfgNYqAg==" saltValue="HVc/uj1nfOLCUQ578IGVRw==" spinCount="100000" sheet="1" objects="1" scenarios="1"/>
  <mergeCells count="20">
    <mergeCell ref="A11:B11"/>
    <mergeCell ref="C11:G11"/>
    <mergeCell ref="A15:B15"/>
    <mergeCell ref="C15:C16"/>
    <mergeCell ref="D15:D16"/>
    <mergeCell ref="E15:F16"/>
    <mergeCell ref="G15:G16"/>
    <mergeCell ref="H15:H16"/>
    <mergeCell ref="I15:I16"/>
    <mergeCell ref="E17:F17"/>
    <mergeCell ref="E18:F18"/>
    <mergeCell ref="E19:F19"/>
    <mergeCell ref="A27:B27"/>
    <mergeCell ref="C25:C26"/>
    <mergeCell ref="D25:D26"/>
    <mergeCell ref="E25:E26"/>
    <mergeCell ref="F25:G26"/>
    <mergeCell ref="C27:I29"/>
    <mergeCell ref="I25:I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42705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2" t="s">
        <v>28</v>
      </c>
      <c r="H17" s="52" t="s">
        <v>28</v>
      </c>
      <c r="I17" s="55" t="s">
        <v>28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53" t="s">
        <v>28</v>
      </c>
      <c r="H18" s="53" t="s">
        <v>28</v>
      </c>
      <c r="I18" s="56" t="s">
        <v>28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54" t="s">
        <v>28</v>
      </c>
      <c r="H19" s="54" t="s">
        <v>28</v>
      </c>
      <c r="I19" s="57" t="s">
        <v>28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32" t="s">
        <v>27</v>
      </c>
      <c r="D27" s="133"/>
      <c r="E27" s="133"/>
      <c r="F27" s="133"/>
      <c r="G27" s="133"/>
      <c r="H27" s="133"/>
      <c r="I27" s="134"/>
    </row>
    <row r="28" spans="1:13" ht="12.75" customHeight="1" x14ac:dyDescent="0.2">
      <c r="A28" s="4"/>
      <c r="B28" s="4"/>
      <c r="C28" s="135"/>
      <c r="D28" s="136"/>
      <c r="E28" s="136"/>
      <c r="F28" s="136"/>
      <c r="G28" s="136"/>
      <c r="H28" s="136"/>
      <c r="I28" s="137"/>
    </row>
    <row r="29" spans="1:13" ht="12.75" customHeight="1" thickBot="1" x14ac:dyDescent="0.25">
      <c r="A29" s="4"/>
      <c r="B29" s="4"/>
      <c r="C29" s="138"/>
      <c r="D29" s="139"/>
      <c r="E29" s="139"/>
      <c r="F29" s="139"/>
      <c r="G29" s="139"/>
      <c r="H29" s="139"/>
      <c r="I29" s="140"/>
    </row>
  </sheetData>
  <sheetProtection algorithmName="SHA-512" hashValue="koJPATx8LYF08AQfPuRb2Wn981N8nmwTEDmkNY2mTKmwK2EEEQFh/INxkiQ4CJPjfyvJ+0Jysw3N+AUo5WW/xQ==" saltValue="JbxUszdtOwNevAnnFRrcDw==" spinCount="100000" sheet="1" objects="1" scenarios="1"/>
  <mergeCells count="20">
    <mergeCell ref="A11:B11"/>
    <mergeCell ref="C11:G11"/>
    <mergeCell ref="A15:B15"/>
    <mergeCell ref="C15:C16"/>
    <mergeCell ref="D15:D16"/>
    <mergeCell ref="E15:F16"/>
    <mergeCell ref="G15:G16"/>
    <mergeCell ref="H15:H16"/>
    <mergeCell ref="I15:I16"/>
    <mergeCell ref="E17:F17"/>
    <mergeCell ref="E18:F18"/>
    <mergeCell ref="E19:F19"/>
    <mergeCell ref="I25:I26"/>
    <mergeCell ref="A27:B27"/>
    <mergeCell ref="C25:C26"/>
    <mergeCell ref="D25:D26"/>
    <mergeCell ref="E25:E26"/>
    <mergeCell ref="F25:G26"/>
    <mergeCell ref="H25:H26"/>
    <mergeCell ref="C27:I29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3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42401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MIN(H27,H30,H33,H36)</f>
        <v>7</v>
      </c>
      <c r="H17" s="51">
        <f>MAX(H27,H30,H33,H36)</f>
        <v>7.3</v>
      </c>
      <c r="I17" s="60">
        <f>AVERAGE(H27,H30,H33,H36)</f>
        <v>7.1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 t="shared" ref="G18:G19" si="0">MIN(H28,H31,H34,H37)</f>
        <v>10</v>
      </c>
      <c r="H18" s="24">
        <f t="shared" ref="H18:H19" si="1">MAX(H28,H31,H34,H37)</f>
        <v>15</v>
      </c>
      <c r="I18" s="44">
        <f t="shared" ref="I18:I19" si="2">AVERAGE(H28,H31,H34,H37)</f>
        <v>12.25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 t="shared" si="0"/>
        <v>6.22</v>
      </c>
      <c r="H19" s="61">
        <f t="shared" si="1"/>
        <v>37.700000000000003</v>
      </c>
      <c r="I19" s="62">
        <f t="shared" si="2"/>
        <v>22.715000000000003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42402</v>
      </c>
      <c r="D27" s="82" t="s">
        <v>6</v>
      </c>
      <c r="E27" s="79" t="s">
        <v>6</v>
      </c>
      <c r="F27" s="116" t="s">
        <v>13</v>
      </c>
      <c r="G27" s="117"/>
      <c r="H27" s="27">
        <v>7</v>
      </c>
      <c r="I27" s="28" t="s">
        <v>21</v>
      </c>
    </row>
    <row r="28" spans="1:13" ht="12.75" customHeight="1" x14ac:dyDescent="0.2">
      <c r="A28" s="4"/>
      <c r="B28" s="4"/>
      <c r="C28" s="114"/>
      <c r="D28" s="80" t="s">
        <v>29</v>
      </c>
      <c r="E28" s="65" t="s">
        <v>5</v>
      </c>
      <c r="F28" s="118">
        <v>50</v>
      </c>
      <c r="G28" s="119"/>
      <c r="H28" s="11">
        <v>14</v>
      </c>
      <c r="I28" s="29" t="s">
        <v>21</v>
      </c>
    </row>
    <row r="29" spans="1:13" ht="12.75" customHeight="1" thickBot="1" x14ac:dyDescent="0.25">
      <c r="A29" s="4"/>
      <c r="B29" s="4"/>
      <c r="C29" s="115"/>
      <c r="D29" s="81" t="s">
        <v>10</v>
      </c>
      <c r="E29" s="67" t="s">
        <v>11</v>
      </c>
      <c r="F29" s="120">
        <v>50</v>
      </c>
      <c r="G29" s="121"/>
      <c r="H29" s="31">
        <v>37.1</v>
      </c>
      <c r="I29" s="32" t="s">
        <v>21</v>
      </c>
    </row>
    <row r="30" spans="1:13" ht="12.75" customHeight="1" x14ac:dyDescent="0.2">
      <c r="A30" s="4"/>
      <c r="B30" s="4"/>
      <c r="C30" s="113">
        <v>42403</v>
      </c>
      <c r="D30" s="84" t="s">
        <v>6</v>
      </c>
      <c r="E30" s="85" t="s">
        <v>6</v>
      </c>
      <c r="F30" s="116" t="s">
        <v>13</v>
      </c>
      <c r="G30" s="117"/>
      <c r="H30" s="33">
        <v>7.1</v>
      </c>
      <c r="I30" s="34" t="s">
        <v>21</v>
      </c>
    </row>
    <row r="31" spans="1:13" ht="12.75" customHeight="1" x14ac:dyDescent="0.2">
      <c r="A31" s="4"/>
      <c r="B31" s="4"/>
      <c r="C31" s="114"/>
      <c r="D31" s="86" t="s">
        <v>29</v>
      </c>
      <c r="E31" s="87" t="s">
        <v>5</v>
      </c>
      <c r="F31" s="118">
        <v>50</v>
      </c>
      <c r="G31" s="119"/>
      <c r="H31" s="15">
        <v>15</v>
      </c>
      <c r="I31" s="35" t="s">
        <v>21</v>
      </c>
    </row>
    <row r="32" spans="1:13" ht="12.75" customHeight="1" thickBot="1" x14ac:dyDescent="0.25">
      <c r="A32" s="4"/>
      <c r="B32" s="4"/>
      <c r="C32" s="115"/>
      <c r="D32" s="88" t="s">
        <v>10</v>
      </c>
      <c r="E32" s="89" t="s">
        <v>11</v>
      </c>
      <c r="F32" s="120">
        <v>50</v>
      </c>
      <c r="G32" s="121"/>
      <c r="H32" s="77">
        <v>37.700000000000003</v>
      </c>
      <c r="I32" s="37" t="s">
        <v>21</v>
      </c>
    </row>
    <row r="33" spans="1:9" ht="12.75" customHeight="1" x14ac:dyDescent="0.2">
      <c r="A33" s="4"/>
      <c r="B33" s="4"/>
      <c r="C33" s="113">
        <v>42404</v>
      </c>
      <c r="D33" s="82" t="s">
        <v>6</v>
      </c>
      <c r="E33" s="79" t="s">
        <v>6</v>
      </c>
      <c r="F33" s="116" t="s">
        <v>13</v>
      </c>
      <c r="G33" s="117"/>
      <c r="H33" s="27">
        <v>7.3</v>
      </c>
      <c r="I33" s="28" t="s">
        <v>21</v>
      </c>
    </row>
    <row r="34" spans="1:9" ht="12.75" customHeight="1" x14ac:dyDescent="0.2">
      <c r="A34" s="4"/>
      <c r="B34" s="4"/>
      <c r="C34" s="114"/>
      <c r="D34" s="80" t="s">
        <v>29</v>
      </c>
      <c r="E34" s="65" t="s">
        <v>5</v>
      </c>
      <c r="F34" s="118">
        <v>50</v>
      </c>
      <c r="G34" s="119"/>
      <c r="H34" s="11">
        <v>10</v>
      </c>
      <c r="I34" s="38" t="s">
        <v>21</v>
      </c>
    </row>
    <row r="35" spans="1:9" ht="12.75" customHeight="1" thickBot="1" x14ac:dyDescent="0.25">
      <c r="A35" s="4"/>
      <c r="B35" s="4"/>
      <c r="C35" s="115"/>
      <c r="D35" s="81" t="s">
        <v>10</v>
      </c>
      <c r="E35" s="67" t="s">
        <v>11</v>
      </c>
      <c r="F35" s="120">
        <v>50</v>
      </c>
      <c r="G35" s="121"/>
      <c r="H35" s="31">
        <v>9.84</v>
      </c>
      <c r="I35" s="39" t="s">
        <v>21</v>
      </c>
    </row>
    <row r="36" spans="1:9" ht="12.75" customHeight="1" x14ac:dyDescent="0.2">
      <c r="A36" s="4"/>
      <c r="B36" s="4"/>
      <c r="C36" s="113">
        <v>42405</v>
      </c>
      <c r="D36" s="84" t="s">
        <v>6</v>
      </c>
      <c r="E36" s="85" t="s">
        <v>6</v>
      </c>
      <c r="F36" s="116" t="s">
        <v>13</v>
      </c>
      <c r="G36" s="117"/>
      <c r="H36" s="33">
        <v>7</v>
      </c>
      <c r="I36" s="34" t="s">
        <v>21</v>
      </c>
    </row>
    <row r="37" spans="1:9" ht="12.75" customHeight="1" x14ac:dyDescent="0.2">
      <c r="A37" s="4"/>
      <c r="B37" s="4"/>
      <c r="C37" s="114"/>
      <c r="D37" s="86" t="s">
        <v>29</v>
      </c>
      <c r="E37" s="87" t="s">
        <v>5</v>
      </c>
      <c r="F37" s="118">
        <v>50</v>
      </c>
      <c r="G37" s="119"/>
      <c r="H37" s="15">
        <v>10</v>
      </c>
      <c r="I37" s="35" t="s">
        <v>21</v>
      </c>
    </row>
    <row r="38" spans="1:9" ht="12.75" customHeight="1" thickBot="1" x14ac:dyDescent="0.25">
      <c r="A38" s="4"/>
      <c r="B38" s="4"/>
      <c r="C38" s="115"/>
      <c r="D38" s="88" t="s">
        <v>10</v>
      </c>
      <c r="E38" s="89" t="s">
        <v>11</v>
      </c>
      <c r="F38" s="120">
        <v>50</v>
      </c>
      <c r="G38" s="121"/>
      <c r="H38" s="77">
        <v>6.22</v>
      </c>
      <c r="I38" s="37" t="s">
        <v>21</v>
      </c>
    </row>
    <row r="43" spans="1:9" x14ac:dyDescent="0.2">
      <c r="A43" s="4"/>
      <c r="B43" s="4"/>
    </row>
  </sheetData>
  <sheetProtection algorithmName="SHA-512" hashValue="R/TbcoYkEtwaCamPmPEF6kFQmVqnJ/tG0XbyQltvzXlRi0EOH9QibcUmxa3r1uB0Ty1dpa2H+/ppqiZCRxfzcQ==" saltValue="EpSk1a7QnDWkV64yk0jd6Q==" spinCount="100000" sheet="1" objects="1" scenarios="1"/>
  <mergeCells count="35">
    <mergeCell ref="C36:C38"/>
    <mergeCell ref="F36:G36"/>
    <mergeCell ref="F37:G37"/>
    <mergeCell ref="F38:G38"/>
    <mergeCell ref="C30:C32"/>
    <mergeCell ref="F30:G30"/>
    <mergeCell ref="F31:G31"/>
    <mergeCell ref="F32:G32"/>
    <mergeCell ref="C33:C35"/>
    <mergeCell ref="F33:G33"/>
    <mergeCell ref="F34:G34"/>
    <mergeCell ref="F35:G35"/>
    <mergeCell ref="I25:I26"/>
    <mergeCell ref="A27:B27"/>
    <mergeCell ref="C27:C29"/>
    <mergeCell ref="F27:G27"/>
    <mergeCell ref="F28:G28"/>
    <mergeCell ref="F29:G29"/>
    <mergeCell ref="C25:C26"/>
    <mergeCell ref="D25:D26"/>
    <mergeCell ref="E25:E26"/>
    <mergeCell ref="F25:G26"/>
    <mergeCell ref="H25:H26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42430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41">
        <f>MIN(H27,H30)</f>
        <v>7.56</v>
      </c>
      <c r="H17" s="41">
        <f>MAX(H27,H30)</f>
        <v>7.72</v>
      </c>
      <c r="I17" s="42">
        <f>AVERAGE(H27,H30)</f>
        <v>7.64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>MIN(H28,H31)</f>
        <v>10</v>
      </c>
      <c r="H18" s="24">
        <f>MAX(H28,H31)</f>
        <v>10</v>
      </c>
      <c r="I18" s="44">
        <f>AVERAGE(H28,H31)</f>
        <v>10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46">
        <f>MIN(H29,H32)</f>
        <v>8.81</v>
      </c>
      <c r="H19" s="46">
        <f>MAX(H29,H32)</f>
        <v>8.8800000000000008</v>
      </c>
      <c r="I19" s="47">
        <f>AVERAGE(H29,H32)</f>
        <v>8.8450000000000006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42447</v>
      </c>
      <c r="D27" s="78" t="s">
        <v>6</v>
      </c>
      <c r="E27" s="79" t="s">
        <v>6</v>
      </c>
      <c r="F27" s="116" t="s">
        <v>13</v>
      </c>
      <c r="G27" s="117"/>
      <c r="H27" s="27">
        <v>7.72</v>
      </c>
      <c r="I27" s="28" t="s">
        <v>21</v>
      </c>
    </row>
    <row r="28" spans="1:13" ht="12.75" customHeight="1" x14ac:dyDescent="0.2">
      <c r="A28" s="4"/>
      <c r="B28" s="4"/>
      <c r="C28" s="114"/>
      <c r="D28" s="80" t="s">
        <v>29</v>
      </c>
      <c r="E28" s="65" t="s">
        <v>5</v>
      </c>
      <c r="F28" s="118">
        <v>50</v>
      </c>
      <c r="G28" s="119"/>
      <c r="H28" s="11">
        <v>10</v>
      </c>
      <c r="I28" s="29" t="s">
        <v>21</v>
      </c>
    </row>
    <row r="29" spans="1:13" ht="12.75" customHeight="1" thickBot="1" x14ac:dyDescent="0.25">
      <c r="A29" s="4"/>
      <c r="B29" s="4"/>
      <c r="C29" s="115"/>
      <c r="D29" s="81" t="s">
        <v>10</v>
      </c>
      <c r="E29" s="67" t="s">
        <v>11</v>
      </c>
      <c r="F29" s="120">
        <v>50</v>
      </c>
      <c r="G29" s="121"/>
      <c r="H29" s="31">
        <v>8.81</v>
      </c>
      <c r="I29" s="32" t="s">
        <v>21</v>
      </c>
    </row>
    <row r="30" spans="1:13" ht="12.75" customHeight="1" x14ac:dyDescent="0.2">
      <c r="A30" s="4"/>
      <c r="B30" s="4"/>
      <c r="C30" s="113">
        <v>42448</v>
      </c>
      <c r="D30" s="84" t="s">
        <v>6</v>
      </c>
      <c r="E30" s="85" t="s">
        <v>6</v>
      </c>
      <c r="F30" s="116" t="s">
        <v>13</v>
      </c>
      <c r="G30" s="117"/>
      <c r="H30" s="33">
        <v>7.56</v>
      </c>
      <c r="I30" s="34" t="s">
        <v>21</v>
      </c>
    </row>
    <row r="31" spans="1:13" ht="12.75" customHeight="1" x14ac:dyDescent="0.2">
      <c r="A31" s="4"/>
      <c r="B31" s="4"/>
      <c r="C31" s="114"/>
      <c r="D31" s="86" t="s">
        <v>29</v>
      </c>
      <c r="E31" s="87" t="s">
        <v>5</v>
      </c>
      <c r="F31" s="118">
        <v>50</v>
      </c>
      <c r="G31" s="119"/>
      <c r="H31" s="76">
        <v>10</v>
      </c>
      <c r="I31" s="35" t="s">
        <v>21</v>
      </c>
    </row>
    <row r="32" spans="1:13" ht="12.75" customHeight="1" thickBot="1" x14ac:dyDescent="0.25">
      <c r="A32" s="4"/>
      <c r="B32" s="4"/>
      <c r="C32" s="115"/>
      <c r="D32" s="88" t="s">
        <v>10</v>
      </c>
      <c r="E32" s="89" t="s">
        <v>11</v>
      </c>
      <c r="F32" s="120">
        <v>50</v>
      </c>
      <c r="G32" s="121"/>
      <c r="H32" s="77">
        <v>8.8800000000000008</v>
      </c>
      <c r="I32" s="37" t="s">
        <v>21</v>
      </c>
    </row>
    <row r="37" spans="1:2" x14ac:dyDescent="0.2">
      <c r="A37" s="4"/>
      <c r="B37" s="4"/>
    </row>
  </sheetData>
  <sheetProtection algorithmName="SHA-512" hashValue="mIEr1xQUa+lAGAxkqnHoGhFaYGvlRzBDF8+tzAELNn6HkZjSzaclzokk/Y0tfQH+18ULFPaqDPVoeZACeRez8g==" saltValue="89uF7CwZnwOtQanSRbUlxw==" spinCount="100000" sheet="1" objects="1" scenarios="1"/>
  <mergeCells count="27">
    <mergeCell ref="C30:C32"/>
    <mergeCell ref="F30:G30"/>
    <mergeCell ref="F31:G31"/>
    <mergeCell ref="F32:G32"/>
    <mergeCell ref="I25:I26"/>
    <mergeCell ref="C25:C26"/>
    <mergeCell ref="D25:D26"/>
    <mergeCell ref="E25:E26"/>
    <mergeCell ref="F25:G26"/>
    <mergeCell ref="H25:H26"/>
    <mergeCell ref="A27:B27"/>
    <mergeCell ref="C27:C29"/>
    <mergeCell ref="F27:G27"/>
    <mergeCell ref="F28:G28"/>
    <mergeCell ref="F29:G29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42461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2" t="s">
        <v>28</v>
      </c>
      <c r="H17" s="52" t="s">
        <v>28</v>
      </c>
      <c r="I17" s="55" t="s">
        <v>28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53" t="s">
        <v>28</v>
      </c>
      <c r="H18" s="53" t="s">
        <v>28</v>
      </c>
      <c r="I18" s="56" t="s">
        <v>28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54" t="s">
        <v>28</v>
      </c>
      <c r="H19" s="54" t="s">
        <v>28</v>
      </c>
      <c r="I19" s="57" t="s">
        <v>28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32" t="s">
        <v>27</v>
      </c>
      <c r="D27" s="133"/>
      <c r="E27" s="133"/>
      <c r="F27" s="133"/>
      <c r="G27" s="133"/>
      <c r="H27" s="133"/>
      <c r="I27" s="134"/>
    </row>
    <row r="28" spans="1:13" ht="12.75" customHeight="1" x14ac:dyDescent="0.2">
      <c r="A28" s="4"/>
      <c r="B28" s="4"/>
      <c r="C28" s="135"/>
      <c r="D28" s="136"/>
      <c r="E28" s="136"/>
      <c r="F28" s="136"/>
      <c r="G28" s="136"/>
      <c r="H28" s="136"/>
      <c r="I28" s="137"/>
    </row>
    <row r="29" spans="1:13" ht="12.75" customHeight="1" thickBot="1" x14ac:dyDescent="0.25">
      <c r="A29" s="4"/>
      <c r="B29" s="4"/>
      <c r="C29" s="138"/>
      <c r="D29" s="139"/>
      <c r="E29" s="139"/>
      <c r="F29" s="139"/>
      <c r="G29" s="139"/>
      <c r="H29" s="139"/>
      <c r="I29" s="140"/>
    </row>
    <row r="34" spans="1:2" x14ac:dyDescent="0.2">
      <c r="A34" s="4"/>
      <c r="B34" s="4"/>
    </row>
  </sheetData>
  <sheetProtection algorithmName="SHA-512" hashValue="lux3AlbP1px9JJFNdnPlJbHs//GMNFOGAC9PStc3uXicZsPStKToKWr9NMYwUX6fjMxlFHyHhNLD6BDlBe55ow==" saltValue="Tc/d6MuRk4eLAakD5lOWXA==" spinCount="100000" sheet="1" objects="1" scenarios="1"/>
  <mergeCells count="20">
    <mergeCell ref="I25:I26"/>
    <mergeCell ref="A27:B27"/>
    <mergeCell ref="C25:C26"/>
    <mergeCell ref="D25:D26"/>
    <mergeCell ref="E25:E26"/>
    <mergeCell ref="F25:G26"/>
    <mergeCell ref="H25:H26"/>
    <mergeCell ref="C27:I29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42491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2" t="s">
        <v>28</v>
      </c>
      <c r="H17" s="52" t="s">
        <v>28</v>
      </c>
      <c r="I17" s="55" t="s">
        <v>28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53" t="s">
        <v>28</v>
      </c>
      <c r="H18" s="53" t="s">
        <v>28</v>
      </c>
      <c r="I18" s="56" t="s">
        <v>28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54" t="s">
        <v>28</v>
      </c>
      <c r="H19" s="54" t="s">
        <v>28</v>
      </c>
      <c r="I19" s="57" t="s">
        <v>28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32" t="s">
        <v>27</v>
      </c>
      <c r="D27" s="133"/>
      <c r="E27" s="133"/>
      <c r="F27" s="133"/>
      <c r="G27" s="133"/>
      <c r="H27" s="133"/>
      <c r="I27" s="134"/>
    </row>
    <row r="28" spans="1:13" ht="12.75" customHeight="1" x14ac:dyDescent="0.2">
      <c r="A28" s="4"/>
      <c r="B28" s="4"/>
      <c r="C28" s="135"/>
      <c r="D28" s="136"/>
      <c r="E28" s="136"/>
      <c r="F28" s="136"/>
      <c r="G28" s="136"/>
      <c r="H28" s="136"/>
      <c r="I28" s="137"/>
    </row>
    <row r="29" spans="1:13" ht="12.75" customHeight="1" thickBot="1" x14ac:dyDescent="0.25">
      <c r="A29" s="4"/>
      <c r="B29" s="4"/>
      <c r="C29" s="138"/>
      <c r="D29" s="139"/>
      <c r="E29" s="139"/>
      <c r="F29" s="139"/>
      <c r="G29" s="139"/>
      <c r="H29" s="139"/>
      <c r="I29" s="140"/>
    </row>
    <row r="34" spans="1:2" x14ac:dyDescent="0.2">
      <c r="A34" s="4"/>
      <c r="B34" s="4"/>
    </row>
  </sheetData>
  <sheetProtection algorithmName="SHA-512" hashValue="SstHXlLz6sOxWt3WQTht19LSfFGEtKsiSbJcpSg0dI4aUjcr6TfQYSli9r0ZSOAWzBifnvB3yDd+P5k7DzZm+g==" saltValue="vRYmUBzgCtNRGN009xpETA==" spinCount="100000" sheet="1" objects="1" scenarios="1"/>
  <mergeCells count="20">
    <mergeCell ref="I25:I26"/>
    <mergeCell ref="A27:B27"/>
    <mergeCell ref="C25:C26"/>
    <mergeCell ref="D25:D26"/>
    <mergeCell ref="E25:E26"/>
    <mergeCell ref="F25:G26"/>
    <mergeCell ref="H25:H26"/>
    <mergeCell ref="C27:I29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42522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4"/>
      <c r="D12" s="14"/>
      <c r="E12" s="14"/>
      <c r="F12" s="14"/>
      <c r="G12" s="14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MIN(H27,H30,H33,H36,H39,H42)</f>
        <v>6.9</v>
      </c>
      <c r="H17" s="51">
        <f>MAX(H27,H30,H33,H36,H39,H42)</f>
        <v>7.86</v>
      </c>
      <c r="I17" s="60">
        <f>AVERAGE(H27,H30,H33,H36,H39,H42)</f>
        <v>7.3866666666666667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>MIN(H28,H31,H34,H37,H40,H43)</f>
        <v>9.52</v>
      </c>
      <c r="H18" s="24">
        <f>MAX(H28,H31,H34,H37,H40,H43)</f>
        <v>12</v>
      </c>
      <c r="I18" s="44">
        <f>AVERAGE(H28,H31,H34,H37,H40,H43)</f>
        <v>10.253333333333332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>MIN(H29,H32,H35,H38,H41,H44)</f>
        <v>3.99</v>
      </c>
      <c r="H19" s="61">
        <f>MAX(H29,H32,H35,H38,H41,H44)</f>
        <v>41</v>
      </c>
      <c r="I19" s="62">
        <f>AVERAGE(H29,H32,H35,H38,H41,H44)</f>
        <v>16.208333333333332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42524</v>
      </c>
      <c r="D27" s="84" t="s">
        <v>6</v>
      </c>
      <c r="E27" s="85" t="s">
        <v>6</v>
      </c>
      <c r="F27" s="116" t="s">
        <v>13</v>
      </c>
      <c r="G27" s="117"/>
      <c r="H27" s="33">
        <v>7.76</v>
      </c>
      <c r="I27" s="34" t="s">
        <v>21</v>
      </c>
    </row>
    <row r="28" spans="1:13" ht="12.75" customHeight="1" x14ac:dyDescent="0.2">
      <c r="A28" s="4"/>
      <c r="B28" s="4"/>
      <c r="C28" s="114"/>
      <c r="D28" s="86" t="s">
        <v>29</v>
      </c>
      <c r="E28" s="87" t="s">
        <v>5</v>
      </c>
      <c r="F28" s="118">
        <v>50</v>
      </c>
      <c r="G28" s="119"/>
      <c r="H28" s="15">
        <v>10</v>
      </c>
      <c r="I28" s="35" t="s">
        <v>21</v>
      </c>
    </row>
    <row r="29" spans="1:13" ht="12.75" customHeight="1" thickBot="1" x14ac:dyDescent="0.25">
      <c r="A29" s="4"/>
      <c r="B29" s="4"/>
      <c r="C29" s="115"/>
      <c r="D29" s="88" t="s">
        <v>10</v>
      </c>
      <c r="E29" s="89" t="s">
        <v>11</v>
      </c>
      <c r="F29" s="120">
        <v>50</v>
      </c>
      <c r="G29" s="121"/>
      <c r="H29" s="77">
        <v>3.99</v>
      </c>
      <c r="I29" s="37" t="s">
        <v>21</v>
      </c>
    </row>
    <row r="30" spans="1:13" ht="12.75" customHeight="1" x14ac:dyDescent="0.2">
      <c r="A30" s="4"/>
      <c r="B30" s="4"/>
      <c r="C30" s="113">
        <v>42529</v>
      </c>
      <c r="D30" s="82" t="s">
        <v>6</v>
      </c>
      <c r="E30" s="79" t="s">
        <v>6</v>
      </c>
      <c r="F30" s="116" t="s">
        <v>13</v>
      </c>
      <c r="G30" s="117"/>
      <c r="H30" s="27">
        <v>7.86</v>
      </c>
      <c r="I30" s="28" t="s">
        <v>21</v>
      </c>
    </row>
    <row r="31" spans="1:13" ht="12.75" customHeight="1" x14ac:dyDescent="0.2">
      <c r="A31" s="4"/>
      <c r="B31" s="4"/>
      <c r="C31" s="114"/>
      <c r="D31" s="80" t="s">
        <v>29</v>
      </c>
      <c r="E31" s="65" t="s">
        <v>5</v>
      </c>
      <c r="F31" s="118">
        <v>50</v>
      </c>
      <c r="G31" s="119"/>
      <c r="H31" s="11">
        <v>9.52</v>
      </c>
      <c r="I31" s="29" t="s">
        <v>21</v>
      </c>
    </row>
    <row r="32" spans="1:13" ht="12.75" customHeight="1" thickBot="1" x14ac:dyDescent="0.25">
      <c r="A32" s="4"/>
      <c r="B32" s="4"/>
      <c r="C32" s="115"/>
      <c r="D32" s="81" t="s">
        <v>10</v>
      </c>
      <c r="E32" s="67" t="s">
        <v>11</v>
      </c>
      <c r="F32" s="120">
        <v>50</v>
      </c>
      <c r="G32" s="121"/>
      <c r="H32" s="31">
        <v>41</v>
      </c>
      <c r="I32" s="32" t="s">
        <v>21</v>
      </c>
    </row>
    <row r="33" spans="1:9" ht="12.75" customHeight="1" x14ac:dyDescent="0.2">
      <c r="A33" s="95"/>
      <c r="B33" s="96"/>
      <c r="C33" s="113">
        <v>42530</v>
      </c>
      <c r="D33" s="84" t="s">
        <v>6</v>
      </c>
      <c r="E33" s="85" t="s">
        <v>6</v>
      </c>
      <c r="F33" s="116" t="s">
        <v>13</v>
      </c>
      <c r="G33" s="117"/>
      <c r="H33" s="33">
        <v>7.52</v>
      </c>
      <c r="I33" s="34" t="s">
        <v>21</v>
      </c>
    </row>
    <row r="34" spans="1:9" ht="12.75" customHeight="1" x14ac:dyDescent="0.2">
      <c r="A34" s="4"/>
      <c r="B34" s="4"/>
      <c r="C34" s="114"/>
      <c r="D34" s="86" t="s">
        <v>29</v>
      </c>
      <c r="E34" s="87" t="s">
        <v>5</v>
      </c>
      <c r="F34" s="118">
        <v>50</v>
      </c>
      <c r="G34" s="119"/>
      <c r="H34" s="15">
        <v>12</v>
      </c>
      <c r="I34" s="35" t="s">
        <v>21</v>
      </c>
    </row>
    <row r="35" spans="1:9" ht="12.75" customHeight="1" thickBot="1" x14ac:dyDescent="0.25">
      <c r="A35" s="4"/>
      <c r="B35" s="4"/>
      <c r="C35" s="115"/>
      <c r="D35" s="88" t="s">
        <v>10</v>
      </c>
      <c r="E35" s="89" t="s">
        <v>11</v>
      </c>
      <c r="F35" s="120">
        <v>50</v>
      </c>
      <c r="G35" s="121"/>
      <c r="H35" s="77">
        <v>16.8</v>
      </c>
      <c r="I35" s="37" t="s">
        <v>21</v>
      </c>
    </row>
    <row r="36" spans="1:9" ht="12.75" customHeight="1" x14ac:dyDescent="0.2">
      <c r="A36" s="95"/>
      <c r="B36" s="96"/>
      <c r="C36" s="113">
        <v>42531</v>
      </c>
      <c r="D36" s="78" t="s">
        <v>6</v>
      </c>
      <c r="E36" s="79" t="s">
        <v>6</v>
      </c>
      <c r="F36" s="116" t="s">
        <v>13</v>
      </c>
      <c r="G36" s="117"/>
      <c r="H36" s="63">
        <v>6.91</v>
      </c>
      <c r="I36" s="64" t="s">
        <v>21</v>
      </c>
    </row>
    <row r="37" spans="1:9" ht="12.75" customHeight="1" x14ac:dyDescent="0.2">
      <c r="A37" s="4"/>
      <c r="B37" s="4"/>
      <c r="C37" s="114"/>
      <c r="D37" s="80" t="s">
        <v>29</v>
      </c>
      <c r="E37" s="65" t="s">
        <v>5</v>
      </c>
      <c r="F37" s="118">
        <v>50</v>
      </c>
      <c r="G37" s="119"/>
      <c r="H37" s="65">
        <v>10</v>
      </c>
      <c r="I37" s="66" t="s">
        <v>21</v>
      </c>
    </row>
    <row r="38" spans="1:9" ht="12.75" customHeight="1" thickBot="1" x14ac:dyDescent="0.25">
      <c r="A38" s="4"/>
      <c r="B38" s="4"/>
      <c r="C38" s="115"/>
      <c r="D38" s="81" t="s">
        <v>10</v>
      </c>
      <c r="E38" s="67" t="s">
        <v>11</v>
      </c>
      <c r="F38" s="120">
        <v>50</v>
      </c>
      <c r="G38" s="121"/>
      <c r="H38" s="67">
        <v>15</v>
      </c>
      <c r="I38" s="68" t="s">
        <v>21</v>
      </c>
    </row>
    <row r="39" spans="1:9" ht="12.75" customHeight="1" x14ac:dyDescent="0.2">
      <c r="A39" s="4"/>
      <c r="B39" s="4"/>
      <c r="C39" s="113">
        <v>42532</v>
      </c>
      <c r="D39" s="90" t="s">
        <v>6</v>
      </c>
      <c r="E39" s="85" t="s">
        <v>6</v>
      </c>
      <c r="F39" s="116" t="s">
        <v>13</v>
      </c>
      <c r="G39" s="117"/>
      <c r="H39" s="69">
        <v>6.9</v>
      </c>
      <c r="I39" s="70" t="s">
        <v>21</v>
      </c>
    </row>
    <row r="40" spans="1:9" ht="12.75" customHeight="1" x14ac:dyDescent="0.2">
      <c r="A40" s="4"/>
      <c r="B40" s="4"/>
      <c r="C40" s="114"/>
      <c r="D40" s="86" t="s">
        <v>29</v>
      </c>
      <c r="E40" s="87" t="s">
        <v>5</v>
      </c>
      <c r="F40" s="118">
        <v>50</v>
      </c>
      <c r="G40" s="119"/>
      <c r="H40" s="71">
        <v>10</v>
      </c>
      <c r="I40" s="72" t="s">
        <v>21</v>
      </c>
    </row>
    <row r="41" spans="1:9" ht="12.75" customHeight="1" thickBot="1" x14ac:dyDescent="0.25">
      <c r="A41" s="4"/>
      <c r="B41" s="4"/>
      <c r="C41" s="115"/>
      <c r="D41" s="88" t="s">
        <v>10</v>
      </c>
      <c r="E41" s="89" t="s">
        <v>11</v>
      </c>
      <c r="F41" s="120">
        <v>50</v>
      </c>
      <c r="G41" s="121"/>
      <c r="H41" s="73">
        <v>13.8</v>
      </c>
      <c r="I41" s="74" t="s">
        <v>21</v>
      </c>
    </row>
    <row r="42" spans="1:9" ht="12.75" customHeight="1" x14ac:dyDescent="0.2">
      <c r="A42" s="95"/>
      <c r="B42" s="96"/>
      <c r="C42" s="113">
        <v>42544</v>
      </c>
      <c r="D42" s="78" t="s">
        <v>6</v>
      </c>
      <c r="E42" s="79" t="s">
        <v>6</v>
      </c>
      <c r="F42" s="116" t="s">
        <v>13</v>
      </c>
      <c r="G42" s="117"/>
      <c r="H42" s="63">
        <v>7.37</v>
      </c>
      <c r="I42" s="64" t="s">
        <v>21</v>
      </c>
    </row>
    <row r="43" spans="1:9" ht="12.75" customHeight="1" x14ac:dyDescent="0.2">
      <c r="A43" s="4"/>
      <c r="B43" s="4"/>
      <c r="C43" s="114"/>
      <c r="D43" s="80" t="s">
        <v>29</v>
      </c>
      <c r="E43" s="65" t="s">
        <v>5</v>
      </c>
      <c r="F43" s="118">
        <v>50</v>
      </c>
      <c r="G43" s="119"/>
      <c r="H43" s="65">
        <v>10</v>
      </c>
      <c r="I43" s="66" t="s">
        <v>21</v>
      </c>
    </row>
    <row r="44" spans="1:9" ht="12.75" customHeight="1" thickBot="1" x14ac:dyDescent="0.25">
      <c r="A44" s="4"/>
      <c r="B44" s="4"/>
      <c r="C44" s="115"/>
      <c r="D44" s="81" t="s">
        <v>10</v>
      </c>
      <c r="E44" s="67" t="s">
        <v>11</v>
      </c>
      <c r="F44" s="120">
        <v>50</v>
      </c>
      <c r="G44" s="121"/>
      <c r="H44" s="92">
        <v>6.66</v>
      </c>
      <c r="I44" s="68" t="s">
        <v>21</v>
      </c>
    </row>
    <row r="49" spans="1:2" x14ac:dyDescent="0.2">
      <c r="A49" s="4"/>
      <c r="B49" s="4"/>
    </row>
  </sheetData>
  <sheetProtection algorithmName="SHA-512" hashValue="2AfOr/9FmcmRMi3MCGIOsYTYekPTnoq/s7PPMInnB5FyhoKjU0Z8Bn6dm5co7FiQv8KN7HJDTBMSsf/vKhDmaQ==" saltValue="aquXAcgsPb5lrqFg5GaVog==" spinCount="100000" sheet="1" objects="1" scenarios="1"/>
  <mergeCells count="46">
    <mergeCell ref="C39:C41"/>
    <mergeCell ref="F39:G39"/>
    <mergeCell ref="F40:G40"/>
    <mergeCell ref="F41:G41"/>
    <mergeCell ref="A42:B42"/>
    <mergeCell ref="C42:C44"/>
    <mergeCell ref="F42:G42"/>
    <mergeCell ref="F43:G43"/>
    <mergeCell ref="F44:G44"/>
    <mergeCell ref="A36:B36"/>
    <mergeCell ref="C30:C32"/>
    <mergeCell ref="F30:G30"/>
    <mergeCell ref="F31:G31"/>
    <mergeCell ref="F32:G32"/>
    <mergeCell ref="C33:C35"/>
    <mergeCell ref="F33:G33"/>
    <mergeCell ref="F34:G34"/>
    <mergeCell ref="F35:G35"/>
    <mergeCell ref="A33:B33"/>
    <mergeCell ref="C36:C38"/>
    <mergeCell ref="F36:G36"/>
    <mergeCell ref="F37:G37"/>
    <mergeCell ref="F38:G38"/>
    <mergeCell ref="I25:I26"/>
    <mergeCell ref="A27:B27"/>
    <mergeCell ref="C27:C29"/>
    <mergeCell ref="F27:G27"/>
    <mergeCell ref="F28:G28"/>
    <mergeCell ref="F29:G29"/>
    <mergeCell ref="C25:C26"/>
    <mergeCell ref="D25:D26"/>
    <mergeCell ref="E25:E26"/>
    <mergeCell ref="F25:G26"/>
    <mergeCell ref="H25:H26"/>
    <mergeCell ref="H15:H16"/>
    <mergeCell ref="I15:I16"/>
    <mergeCell ref="E17:F17"/>
    <mergeCell ref="E18:F18"/>
    <mergeCell ref="E19:F19"/>
    <mergeCell ref="A11:B11"/>
    <mergeCell ref="C11:G11"/>
    <mergeCell ref="A15:B15"/>
    <mergeCell ref="C15:C16"/>
    <mergeCell ref="D15:D16"/>
    <mergeCell ref="E15:F16"/>
    <mergeCell ref="G15:G1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42552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MIN(H27,H30,H33)</f>
        <v>6.89</v>
      </c>
      <c r="H17" s="51">
        <f>MAX(H27,H30,H33)</f>
        <v>7.45</v>
      </c>
      <c r="I17" s="60">
        <f>AVERAGE(H27,H30,H33)</f>
        <v>7.21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>MIN(H28,H31,H34)</f>
        <v>10</v>
      </c>
      <c r="H18" s="24">
        <f>MAX(H28,H31,H34)</f>
        <v>12</v>
      </c>
      <c r="I18" s="44">
        <f>AVERAGE(H28,H31,H34)</f>
        <v>10.666666666666666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>MIN(H29,H32,H35)</f>
        <v>8.33</v>
      </c>
      <c r="H19" s="61">
        <f>MAX(H29,H32,H35)</f>
        <v>10.8</v>
      </c>
      <c r="I19" s="62">
        <f>AVERAGE(H29,H32,H35)</f>
        <v>9.6166666666666671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41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42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42560</v>
      </c>
      <c r="D27" s="84" t="s">
        <v>6</v>
      </c>
      <c r="E27" s="85" t="s">
        <v>6</v>
      </c>
      <c r="F27" s="116" t="s">
        <v>13</v>
      </c>
      <c r="G27" s="117"/>
      <c r="H27" s="33">
        <v>7.29</v>
      </c>
      <c r="I27" s="34" t="s">
        <v>21</v>
      </c>
    </row>
    <row r="28" spans="1:13" ht="12.75" customHeight="1" x14ac:dyDescent="0.2">
      <c r="A28" s="4"/>
      <c r="B28" s="4"/>
      <c r="C28" s="114"/>
      <c r="D28" s="91" t="s">
        <v>29</v>
      </c>
      <c r="E28" s="87" t="s">
        <v>5</v>
      </c>
      <c r="F28" s="118">
        <v>50</v>
      </c>
      <c r="G28" s="119"/>
      <c r="H28" s="15">
        <v>10</v>
      </c>
      <c r="I28" s="35" t="s">
        <v>21</v>
      </c>
    </row>
    <row r="29" spans="1:13" ht="12.75" customHeight="1" thickBot="1" x14ac:dyDescent="0.25">
      <c r="A29" s="4"/>
      <c r="B29" s="4"/>
      <c r="C29" s="115"/>
      <c r="D29" s="88" t="s">
        <v>10</v>
      </c>
      <c r="E29" s="89" t="s">
        <v>11</v>
      </c>
      <c r="F29" s="120">
        <v>50</v>
      </c>
      <c r="G29" s="121"/>
      <c r="H29" s="77">
        <v>9.7200000000000006</v>
      </c>
      <c r="I29" s="37" t="s">
        <v>21</v>
      </c>
    </row>
    <row r="30" spans="1:13" ht="12.75" customHeight="1" x14ac:dyDescent="0.2">
      <c r="A30" s="4"/>
      <c r="B30" s="4"/>
      <c r="C30" s="113">
        <v>42565</v>
      </c>
      <c r="D30" s="82" t="s">
        <v>6</v>
      </c>
      <c r="E30" s="79" t="s">
        <v>6</v>
      </c>
      <c r="F30" s="116" t="s">
        <v>13</v>
      </c>
      <c r="G30" s="117"/>
      <c r="H30" s="27">
        <v>7.45</v>
      </c>
      <c r="I30" s="28" t="s">
        <v>21</v>
      </c>
    </row>
    <row r="31" spans="1:13" ht="12.75" customHeight="1" x14ac:dyDescent="0.2">
      <c r="A31" s="4"/>
      <c r="B31" s="4"/>
      <c r="C31" s="114"/>
      <c r="D31" s="83" t="s">
        <v>29</v>
      </c>
      <c r="E31" s="65" t="s">
        <v>5</v>
      </c>
      <c r="F31" s="118">
        <v>50</v>
      </c>
      <c r="G31" s="119"/>
      <c r="H31" s="11">
        <v>12</v>
      </c>
      <c r="I31" s="29" t="s">
        <v>21</v>
      </c>
    </row>
    <row r="32" spans="1:13" ht="12.75" customHeight="1" thickBot="1" x14ac:dyDescent="0.25">
      <c r="A32" s="4"/>
      <c r="B32" s="4"/>
      <c r="C32" s="115"/>
      <c r="D32" s="81" t="s">
        <v>10</v>
      </c>
      <c r="E32" s="67" t="s">
        <v>11</v>
      </c>
      <c r="F32" s="120">
        <v>50</v>
      </c>
      <c r="G32" s="121"/>
      <c r="H32" s="31">
        <v>8.33</v>
      </c>
      <c r="I32" s="32" t="s">
        <v>21</v>
      </c>
    </row>
    <row r="33" spans="1:9" ht="12.75" customHeight="1" x14ac:dyDescent="0.2">
      <c r="A33" s="95"/>
      <c r="B33" s="96"/>
      <c r="C33" s="113">
        <v>42573</v>
      </c>
      <c r="D33" s="84" t="s">
        <v>6</v>
      </c>
      <c r="E33" s="85" t="s">
        <v>6</v>
      </c>
      <c r="F33" s="116" t="s">
        <v>13</v>
      </c>
      <c r="G33" s="117"/>
      <c r="H33" s="33">
        <v>6.89</v>
      </c>
      <c r="I33" s="34" t="s">
        <v>21</v>
      </c>
    </row>
    <row r="34" spans="1:9" ht="12.75" customHeight="1" x14ac:dyDescent="0.2">
      <c r="A34" s="4"/>
      <c r="B34" s="4"/>
      <c r="C34" s="114"/>
      <c r="D34" s="91" t="s">
        <v>29</v>
      </c>
      <c r="E34" s="87" t="s">
        <v>5</v>
      </c>
      <c r="F34" s="118">
        <v>50</v>
      </c>
      <c r="G34" s="119"/>
      <c r="H34" s="15">
        <v>10</v>
      </c>
      <c r="I34" s="35" t="s">
        <v>21</v>
      </c>
    </row>
    <row r="35" spans="1:9" ht="12.75" customHeight="1" thickBot="1" x14ac:dyDescent="0.25">
      <c r="A35" s="4"/>
      <c r="B35" s="4"/>
      <c r="C35" s="115"/>
      <c r="D35" s="88" t="s">
        <v>10</v>
      </c>
      <c r="E35" s="89" t="s">
        <v>11</v>
      </c>
      <c r="F35" s="120">
        <v>50</v>
      </c>
      <c r="G35" s="121"/>
      <c r="H35" s="77">
        <v>10.8</v>
      </c>
      <c r="I35" s="37" t="s">
        <v>21</v>
      </c>
    </row>
    <row r="36" spans="1:9" ht="12.75" customHeight="1" x14ac:dyDescent="0.2">
      <c r="A36" s="4"/>
      <c r="B36" s="4"/>
    </row>
    <row r="37" spans="1:9" ht="12.75" customHeight="1" x14ac:dyDescent="0.2">
      <c r="A37" s="4"/>
      <c r="B37" s="4"/>
    </row>
    <row r="38" spans="1:9" ht="12.75" customHeight="1" x14ac:dyDescent="0.2">
      <c r="A38" s="4"/>
      <c r="B38" s="4"/>
    </row>
    <row r="39" spans="1:9" ht="12.75" customHeight="1" x14ac:dyDescent="0.2">
      <c r="A39" s="4"/>
      <c r="B39" s="4"/>
    </row>
    <row r="40" spans="1:9" ht="12.75" customHeight="1" x14ac:dyDescent="0.2">
      <c r="A40" s="4"/>
      <c r="B40" s="4"/>
    </row>
    <row r="41" spans="1:9" ht="12.75" customHeight="1" x14ac:dyDescent="0.2">
      <c r="A41" s="4"/>
      <c r="B41" s="4"/>
    </row>
    <row r="42" spans="1:9" ht="12.75" customHeight="1" x14ac:dyDescent="0.2">
      <c r="A42" s="4"/>
      <c r="B42" s="4"/>
    </row>
    <row r="43" spans="1:9" ht="12.75" customHeight="1" x14ac:dyDescent="0.2">
      <c r="A43" s="4"/>
      <c r="B43" s="4"/>
    </row>
    <row r="44" spans="1:9" ht="12.75" customHeight="1" x14ac:dyDescent="0.2">
      <c r="A44" s="4"/>
      <c r="B44" s="4"/>
    </row>
    <row r="45" spans="1:9" ht="12.75" customHeight="1" x14ac:dyDescent="0.2">
      <c r="A45" s="4"/>
      <c r="B45" s="4"/>
    </row>
    <row r="46" spans="1:9" ht="12.75" customHeight="1" x14ac:dyDescent="0.2">
      <c r="A46" s="4"/>
      <c r="B46" s="4"/>
    </row>
    <row r="47" spans="1:9" ht="12.75" customHeight="1" x14ac:dyDescent="0.2">
      <c r="A47" s="4"/>
      <c r="B47" s="4"/>
    </row>
    <row r="48" spans="1:9" ht="12.75" customHeight="1" x14ac:dyDescent="0.2">
      <c r="A48" s="4"/>
      <c r="B48" s="4"/>
    </row>
    <row r="49" spans="1:2" ht="12.75" customHeight="1" x14ac:dyDescent="0.2">
      <c r="A49" s="4"/>
      <c r="B49" s="4"/>
    </row>
    <row r="50" spans="1:2" ht="12.75" customHeight="1" x14ac:dyDescent="0.2">
      <c r="A50" s="4"/>
      <c r="B50" s="4"/>
    </row>
    <row r="51" spans="1:2" ht="12.75" customHeight="1" x14ac:dyDescent="0.2">
      <c r="A51" s="4"/>
      <c r="B51" s="4"/>
    </row>
    <row r="52" spans="1:2" ht="12.75" customHeight="1" x14ac:dyDescent="0.2">
      <c r="A52" s="4"/>
      <c r="B52" s="4"/>
    </row>
    <row r="53" spans="1:2" ht="12.75" customHeight="1" x14ac:dyDescent="0.2">
      <c r="A53" s="4"/>
      <c r="B53" s="4"/>
    </row>
    <row r="54" spans="1:2" ht="12.75" customHeight="1" x14ac:dyDescent="0.2">
      <c r="A54" s="4"/>
      <c r="B54" s="4"/>
    </row>
    <row r="55" spans="1:2" ht="12.75" customHeight="1" x14ac:dyDescent="0.2">
      <c r="A55" s="4"/>
      <c r="B55" s="4"/>
    </row>
    <row r="56" spans="1:2" ht="12.75" customHeight="1" x14ac:dyDescent="0.2">
      <c r="A56" s="4"/>
      <c r="B56" s="4"/>
    </row>
    <row r="57" spans="1:2" ht="12.75" customHeight="1" x14ac:dyDescent="0.2">
      <c r="A57" s="4"/>
      <c r="B57" s="4"/>
    </row>
    <row r="58" spans="1:2" ht="12.75" customHeight="1" x14ac:dyDescent="0.2">
      <c r="A58" s="4"/>
      <c r="B58" s="4"/>
    </row>
    <row r="59" spans="1:2" ht="12.75" customHeight="1" x14ac:dyDescent="0.2">
      <c r="A59" s="4"/>
      <c r="B59" s="4"/>
    </row>
    <row r="60" spans="1:2" ht="12.75" customHeight="1" x14ac:dyDescent="0.2">
      <c r="A60" s="4"/>
      <c r="B60" s="4"/>
    </row>
    <row r="61" spans="1:2" ht="12.75" customHeight="1" x14ac:dyDescent="0.2">
      <c r="A61" s="4"/>
      <c r="B61" s="4"/>
    </row>
    <row r="62" spans="1:2" ht="12.75" customHeight="1" x14ac:dyDescent="0.2">
      <c r="A62" s="4"/>
      <c r="B62" s="4"/>
    </row>
    <row r="63" spans="1:2" ht="12.75" customHeight="1" x14ac:dyDescent="0.2">
      <c r="A63" s="4"/>
      <c r="B63" s="4"/>
    </row>
    <row r="64" spans="1:2" ht="12.75" customHeight="1" x14ac:dyDescent="0.2">
      <c r="A64" s="4"/>
      <c r="B64" s="4"/>
    </row>
    <row r="65" spans="1:2" ht="12.75" customHeight="1" x14ac:dyDescent="0.2">
      <c r="A65" s="4"/>
      <c r="B65" s="4"/>
    </row>
    <row r="66" spans="1:2" ht="12.75" customHeight="1" x14ac:dyDescent="0.2">
      <c r="A66" s="4"/>
      <c r="B66" s="4"/>
    </row>
    <row r="67" spans="1:2" ht="12.75" customHeight="1" x14ac:dyDescent="0.2">
      <c r="A67" s="4"/>
      <c r="B67" s="4"/>
    </row>
    <row r="68" spans="1:2" ht="12.75" customHeight="1" x14ac:dyDescent="0.2">
      <c r="A68" s="4"/>
      <c r="B68" s="4"/>
    </row>
    <row r="69" spans="1:2" ht="12.75" customHeight="1" x14ac:dyDescent="0.2">
      <c r="A69" s="4"/>
      <c r="B69" s="4"/>
    </row>
    <row r="70" spans="1:2" ht="12.75" customHeight="1" x14ac:dyDescent="0.2">
      <c r="A70" s="4"/>
      <c r="B70" s="4"/>
    </row>
    <row r="71" spans="1:2" ht="12.75" customHeight="1" x14ac:dyDescent="0.2">
      <c r="A71" s="4"/>
      <c r="B71" s="4"/>
    </row>
    <row r="72" spans="1:2" ht="12.75" customHeight="1" x14ac:dyDescent="0.2">
      <c r="A72" s="4"/>
      <c r="B72" s="4"/>
    </row>
    <row r="73" spans="1:2" ht="12.75" customHeight="1" x14ac:dyDescent="0.2">
      <c r="A73" s="4"/>
      <c r="B73" s="4"/>
    </row>
    <row r="74" spans="1:2" ht="12.75" customHeight="1" x14ac:dyDescent="0.2">
      <c r="A74" s="4"/>
      <c r="B74" s="4"/>
    </row>
    <row r="75" spans="1:2" ht="12.75" customHeight="1" x14ac:dyDescent="0.2">
      <c r="A75" s="4"/>
      <c r="B75" s="4"/>
    </row>
    <row r="76" spans="1:2" ht="12.75" customHeight="1" x14ac:dyDescent="0.2">
      <c r="A76" s="4"/>
      <c r="B76" s="4"/>
    </row>
    <row r="77" spans="1:2" ht="12.75" customHeight="1" x14ac:dyDescent="0.2">
      <c r="A77" s="4"/>
      <c r="B77" s="4"/>
    </row>
    <row r="78" spans="1:2" ht="12.75" customHeight="1" x14ac:dyDescent="0.2">
      <c r="A78" s="4"/>
      <c r="B78" s="4"/>
    </row>
    <row r="79" spans="1:2" ht="12.75" customHeight="1" x14ac:dyDescent="0.2">
      <c r="A79" s="4"/>
      <c r="B79" s="4"/>
    </row>
    <row r="80" spans="1:2" ht="12.75" customHeight="1" x14ac:dyDescent="0.2">
      <c r="A80" s="4"/>
      <c r="B80" s="4"/>
    </row>
    <row r="81" spans="1:2" ht="12.75" customHeight="1" x14ac:dyDescent="0.2">
      <c r="A81" s="4"/>
      <c r="B81" s="4"/>
    </row>
    <row r="82" spans="1:2" ht="12.75" customHeight="1" x14ac:dyDescent="0.2">
      <c r="A82" s="4"/>
      <c r="B82" s="4"/>
    </row>
    <row r="83" spans="1:2" ht="12.75" customHeight="1" x14ac:dyDescent="0.2">
      <c r="A83" s="4"/>
      <c r="B83" s="4"/>
    </row>
    <row r="84" spans="1:2" ht="12.75" customHeight="1" x14ac:dyDescent="0.2">
      <c r="A84" s="4"/>
      <c r="B84" s="4"/>
    </row>
    <row r="85" spans="1:2" ht="12.75" customHeight="1" x14ac:dyDescent="0.2">
      <c r="A85" s="4"/>
      <c r="B85" s="4"/>
    </row>
    <row r="86" spans="1:2" ht="12.75" customHeight="1" x14ac:dyDescent="0.2">
      <c r="A86" s="4"/>
      <c r="B86" s="4"/>
    </row>
    <row r="87" spans="1:2" ht="12.75" customHeight="1" x14ac:dyDescent="0.2">
      <c r="A87" s="4"/>
      <c r="B87" s="4"/>
    </row>
    <row r="88" spans="1:2" ht="12.75" customHeight="1" x14ac:dyDescent="0.2">
      <c r="A88" s="4"/>
      <c r="B88" s="4"/>
    </row>
    <row r="89" spans="1:2" ht="12.75" customHeight="1" x14ac:dyDescent="0.2">
      <c r="A89" s="4"/>
      <c r="B89" s="4"/>
    </row>
    <row r="90" spans="1:2" ht="12.75" customHeight="1" x14ac:dyDescent="0.2">
      <c r="A90" s="4"/>
      <c r="B90" s="4"/>
    </row>
    <row r="91" spans="1:2" ht="12.75" customHeight="1" x14ac:dyDescent="0.2">
      <c r="A91" s="4"/>
      <c r="B91" s="4"/>
    </row>
    <row r="92" spans="1:2" ht="12.75" customHeight="1" x14ac:dyDescent="0.2">
      <c r="A92" s="4"/>
      <c r="B92" s="4"/>
    </row>
    <row r="93" spans="1:2" ht="12.75" customHeight="1" x14ac:dyDescent="0.2">
      <c r="A93" s="4"/>
      <c r="B93" s="4"/>
    </row>
    <row r="94" spans="1:2" ht="12.75" customHeight="1" x14ac:dyDescent="0.2">
      <c r="A94" s="4"/>
      <c r="B94" s="4"/>
    </row>
    <row r="95" spans="1:2" ht="12.75" customHeight="1" x14ac:dyDescent="0.2">
      <c r="A95" s="4"/>
      <c r="B95" s="4"/>
    </row>
    <row r="96" spans="1:2" ht="12.75" customHeight="1" x14ac:dyDescent="0.2">
      <c r="A96" s="4"/>
      <c r="B96" s="4"/>
    </row>
    <row r="97" spans="1:11" ht="12.75" customHeight="1" x14ac:dyDescent="0.2">
      <c r="A97" s="4"/>
      <c r="B97" s="4"/>
    </row>
    <row r="98" spans="1:11" ht="12.75" customHeight="1" x14ac:dyDescent="0.2">
      <c r="A98" s="4"/>
      <c r="B98" s="4"/>
    </row>
    <row r="99" spans="1:11" ht="12.75" customHeight="1" x14ac:dyDescent="0.2">
      <c r="A99" s="4"/>
      <c r="B99" s="4"/>
    </row>
    <row r="100" spans="1:11" ht="12.75" customHeight="1" x14ac:dyDescent="0.2">
      <c r="A100" s="4"/>
      <c r="B100" s="4"/>
    </row>
    <row r="101" spans="1:11" ht="12.75" customHeight="1" x14ac:dyDescent="0.2">
      <c r="A101" s="4"/>
      <c r="B101" s="4"/>
    </row>
    <row r="102" spans="1:11" ht="12.75" customHeight="1" x14ac:dyDescent="0.2">
      <c r="A102" s="4"/>
      <c r="B102" s="4"/>
    </row>
    <row r="103" spans="1:11" ht="12.75" customHeight="1" x14ac:dyDescent="0.2">
      <c r="A103" s="4"/>
      <c r="B103" s="4"/>
    </row>
    <row r="104" spans="1:11" ht="12.75" customHeight="1" x14ac:dyDescent="0.2">
      <c r="A104" s="4"/>
      <c r="B104" s="4"/>
    </row>
    <row r="105" spans="1:11" ht="12.75" customHeight="1" x14ac:dyDescent="0.2">
      <c r="A105" s="4"/>
      <c r="B105" s="4"/>
    </row>
    <row r="106" spans="1:11" ht="12.75" customHeight="1" x14ac:dyDescent="0.2">
      <c r="A106" s="4"/>
      <c r="B106" s="4"/>
    </row>
    <row r="107" spans="1:11" ht="12.75" customHeight="1" x14ac:dyDescent="0.2">
      <c r="A107" s="4"/>
      <c r="B107" s="4"/>
    </row>
    <row r="108" spans="1:11" ht="12.75" customHeight="1" x14ac:dyDescent="0.2">
      <c r="A108" s="4"/>
      <c r="B108" s="4"/>
    </row>
    <row r="109" spans="1:11" ht="12.75" customHeight="1" x14ac:dyDescent="0.2">
      <c r="A109" s="4"/>
      <c r="B109" s="4"/>
    </row>
    <row r="110" spans="1:11" ht="12.75" customHeight="1" x14ac:dyDescent="0.2">
      <c r="A110" s="4"/>
      <c r="B110" s="4"/>
    </row>
    <row r="111" spans="1:11" ht="12.75" customHeight="1" x14ac:dyDescent="0.2">
      <c r="A111" s="95" t="s">
        <v>15</v>
      </c>
      <c r="B111" s="96"/>
      <c r="K111" s="59"/>
    </row>
    <row r="112" spans="1:11" ht="12.75" customHeight="1" x14ac:dyDescent="0.2">
      <c r="A112" s="4"/>
      <c r="B112" s="4"/>
      <c r="K112" s="59"/>
    </row>
    <row r="113" spans="1:11" ht="12.75" customHeight="1" x14ac:dyDescent="0.2">
      <c r="A113" s="4"/>
      <c r="B113" s="4"/>
      <c r="K113" s="59"/>
    </row>
    <row r="114" spans="1:11" ht="12.75" customHeight="1" x14ac:dyDescent="0.2">
      <c r="A114" s="4"/>
      <c r="B114" s="4"/>
      <c r="K114" s="59"/>
    </row>
    <row r="115" spans="1:11" ht="12.75" customHeight="1" x14ac:dyDescent="0.2">
      <c r="A115" s="4"/>
      <c r="B115" s="4"/>
      <c r="K115" s="59"/>
    </row>
    <row r="116" spans="1:11" ht="12.75" customHeight="1" x14ac:dyDescent="0.2">
      <c r="A116" s="4"/>
      <c r="B116" s="4"/>
      <c r="K116" s="59"/>
    </row>
    <row r="117" spans="1:11" ht="12.75" customHeight="1" x14ac:dyDescent="0.2">
      <c r="A117" s="4"/>
      <c r="B117" s="4"/>
      <c r="K117" s="59"/>
    </row>
    <row r="118" spans="1:11" ht="12.75" customHeight="1" x14ac:dyDescent="0.2">
      <c r="A118" s="4"/>
      <c r="B118" s="4"/>
      <c r="K118" s="59"/>
    </row>
    <row r="119" spans="1:11" ht="12.75" customHeight="1" x14ac:dyDescent="0.2">
      <c r="A119" s="4"/>
      <c r="B119" s="4"/>
      <c r="K119" s="59"/>
    </row>
    <row r="120" spans="1:11" ht="12.75" customHeight="1" x14ac:dyDescent="0.2">
      <c r="A120" s="4"/>
      <c r="B120" s="4"/>
      <c r="K120" s="59"/>
    </row>
    <row r="121" spans="1:11" ht="12.75" customHeight="1" x14ac:dyDescent="0.2">
      <c r="A121" s="4"/>
      <c r="B121" s="4"/>
      <c r="K121" s="59"/>
    </row>
    <row r="122" spans="1:11" ht="12.75" customHeight="1" x14ac:dyDescent="0.2">
      <c r="A122" s="4"/>
      <c r="B122" s="4"/>
      <c r="K122" s="59"/>
    </row>
    <row r="123" spans="1:11" ht="12.75" customHeight="1" x14ac:dyDescent="0.2">
      <c r="A123" s="4"/>
      <c r="B123" s="4"/>
      <c r="K123" s="59"/>
    </row>
    <row r="124" spans="1:11" ht="12.75" customHeight="1" x14ac:dyDescent="0.2">
      <c r="A124" s="4"/>
      <c r="B124" s="4"/>
      <c r="K124" s="59"/>
    </row>
    <row r="125" spans="1:11" ht="12.75" customHeight="1" x14ac:dyDescent="0.2">
      <c r="A125" s="4"/>
      <c r="B125" s="4"/>
      <c r="K125" s="59"/>
    </row>
    <row r="130" spans="1:2" x14ac:dyDescent="0.2">
      <c r="A130" s="4"/>
      <c r="B130" s="4"/>
    </row>
  </sheetData>
  <sheetProtection algorithmName="SHA-512" hashValue="8kW8kfVicLp6YePmz74l5d5cLFyaD61cTVu0uSsKHH7FwkN9to9Svmlf1+poMpJfCQTpcs6fhz5pv3Mm4f0+fA==" saltValue="ho/3eRJTvpjOkW8H5WKYcQ==" spinCount="100000" sheet="1" objects="1" scenarios="1"/>
  <mergeCells count="33">
    <mergeCell ref="C25:C26"/>
    <mergeCell ref="D25:D26"/>
    <mergeCell ref="E19:F19"/>
    <mergeCell ref="C33:C35"/>
    <mergeCell ref="F33:G33"/>
    <mergeCell ref="F34:G34"/>
    <mergeCell ref="F35:G35"/>
    <mergeCell ref="A11:B11"/>
    <mergeCell ref="C11:G11"/>
    <mergeCell ref="A15:B15"/>
    <mergeCell ref="C15:C16"/>
    <mergeCell ref="D15:D16"/>
    <mergeCell ref="E15:F16"/>
    <mergeCell ref="G15:G16"/>
    <mergeCell ref="H15:H16"/>
    <mergeCell ref="I15:I16"/>
    <mergeCell ref="E17:F17"/>
    <mergeCell ref="E18:F18"/>
    <mergeCell ref="I25:I26"/>
    <mergeCell ref="E25:E26"/>
    <mergeCell ref="F25:G26"/>
    <mergeCell ref="H25:H26"/>
    <mergeCell ref="A111:B111"/>
    <mergeCell ref="C27:C29"/>
    <mergeCell ref="F27:G27"/>
    <mergeCell ref="F28:G28"/>
    <mergeCell ref="F29:G29"/>
    <mergeCell ref="C30:C32"/>
    <mergeCell ref="F30:G30"/>
    <mergeCell ref="F31:G31"/>
    <mergeCell ref="F32:G32"/>
    <mergeCell ref="A33:B33"/>
    <mergeCell ref="A27:B2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42583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MIN(H27,H30,H33,H36,H39,H42,H45,H48)</f>
        <v>6.98</v>
      </c>
      <c r="H17" s="51">
        <f>MAX(H27,H30,H33,H36,H39,H42,H45,H48)</f>
        <v>8.1300000000000008</v>
      </c>
      <c r="I17" s="60">
        <f>AVERAGE(H27,H30,H33,H36,H39,H42,H45,H48)</f>
        <v>7.45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>MIN(H28,H31,H34,H37,H40,H43,H46,H49)</f>
        <v>10</v>
      </c>
      <c r="H18" s="24">
        <f>MAX(H28,H31,H34,H37,H40,H43,H46,H49)</f>
        <v>10</v>
      </c>
      <c r="I18" s="44">
        <f>AVERAGE(H28,H31,H34,H37,H40,H43,H46,H49)</f>
        <v>10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>MIN(H29,H32,H35,H38,H41,H44,H47,H50)</f>
        <v>3.69</v>
      </c>
      <c r="H19" s="61">
        <f>MAX(H29,H32,H35,H38,H41,H44,H47,H50)</f>
        <v>14.5</v>
      </c>
      <c r="I19" s="62">
        <f>AVERAGE(H29,H32,H35,H38,H41,H44,H47,H50)</f>
        <v>7.308749999999999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42587</v>
      </c>
      <c r="D27" s="84" t="s">
        <v>6</v>
      </c>
      <c r="E27" s="85" t="s">
        <v>6</v>
      </c>
      <c r="F27" s="116" t="s">
        <v>13</v>
      </c>
      <c r="G27" s="117"/>
      <c r="H27" s="33">
        <v>6.98</v>
      </c>
      <c r="I27" s="34" t="str">
        <f>IF(AND(H27&gt;6,H27&lt;8.5),"N","Y")</f>
        <v>N</v>
      </c>
    </row>
    <row r="28" spans="1:13" ht="12.75" customHeight="1" x14ac:dyDescent="0.2">
      <c r="A28" s="4"/>
      <c r="B28" s="4"/>
      <c r="C28" s="114"/>
      <c r="D28" s="91" t="s">
        <v>29</v>
      </c>
      <c r="E28" s="87" t="s">
        <v>5</v>
      </c>
      <c r="F28" s="118">
        <v>50</v>
      </c>
      <c r="G28" s="119"/>
      <c r="H28" s="15">
        <v>10</v>
      </c>
      <c r="I28" s="35" t="str">
        <f>IF(H28&lt;F28,"N","Y")</f>
        <v>N</v>
      </c>
    </row>
    <row r="29" spans="1:13" ht="12.75" customHeight="1" thickBot="1" x14ac:dyDescent="0.25">
      <c r="A29" s="4"/>
      <c r="B29" s="4"/>
      <c r="C29" s="115"/>
      <c r="D29" s="88" t="s">
        <v>10</v>
      </c>
      <c r="E29" s="89" t="s">
        <v>11</v>
      </c>
      <c r="F29" s="120">
        <v>50</v>
      </c>
      <c r="G29" s="121"/>
      <c r="H29" s="77">
        <v>7.93</v>
      </c>
      <c r="I29" s="37" t="str">
        <f t="shared" ref="I29" si="0">IF(H29&lt;F29,"N","Y")</f>
        <v>N</v>
      </c>
    </row>
    <row r="30" spans="1:13" ht="12.75" customHeight="1" x14ac:dyDescent="0.2">
      <c r="A30" s="4"/>
      <c r="B30" s="4"/>
      <c r="C30" s="113">
        <v>42588</v>
      </c>
      <c r="D30" s="78" t="s">
        <v>6</v>
      </c>
      <c r="E30" s="79" t="s">
        <v>6</v>
      </c>
      <c r="F30" s="116" t="s">
        <v>13</v>
      </c>
      <c r="G30" s="117"/>
      <c r="H30" s="27">
        <v>7.42</v>
      </c>
      <c r="I30" s="28" t="str">
        <f t="shared" ref="I30:I33" si="1">IF(AND(H30&gt;6,H30&lt;8.5),"N","Y")</f>
        <v>N</v>
      </c>
    </row>
    <row r="31" spans="1:13" ht="12.75" customHeight="1" x14ac:dyDescent="0.2">
      <c r="A31" s="4"/>
      <c r="B31" s="4"/>
      <c r="C31" s="114"/>
      <c r="D31" s="83" t="s">
        <v>29</v>
      </c>
      <c r="E31" s="65" t="s">
        <v>5</v>
      </c>
      <c r="F31" s="118">
        <v>50</v>
      </c>
      <c r="G31" s="119"/>
      <c r="H31" s="11">
        <v>10</v>
      </c>
      <c r="I31" s="29" t="str">
        <f t="shared" ref="I31:I32" si="2">IF(H31&lt;F31,"N","Y")</f>
        <v>N</v>
      </c>
    </row>
    <row r="32" spans="1:13" ht="12.75" customHeight="1" thickBot="1" x14ac:dyDescent="0.25">
      <c r="A32" s="4"/>
      <c r="B32" s="4"/>
      <c r="C32" s="115"/>
      <c r="D32" s="81" t="s">
        <v>10</v>
      </c>
      <c r="E32" s="67" t="s">
        <v>11</v>
      </c>
      <c r="F32" s="120">
        <v>50</v>
      </c>
      <c r="G32" s="121"/>
      <c r="H32" s="31">
        <v>6</v>
      </c>
      <c r="I32" s="32" t="str">
        <f t="shared" si="2"/>
        <v>N</v>
      </c>
    </row>
    <row r="33" spans="1:9" ht="12.75" customHeight="1" x14ac:dyDescent="0.2">
      <c r="A33" s="4"/>
      <c r="B33" s="4"/>
      <c r="C33" s="113">
        <v>42591</v>
      </c>
      <c r="D33" s="84" t="s">
        <v>6</v>
      </c>
      <c r="E33" s="85" t="s">
        <v>6</v>
      </c>
      <c r="F33" s="116" t="s">
        <v>13</v>
      </c>
      <c r="G33" s="117"/>
      <c r="H33" s="33">
        <v>7.31</v>
      </c>
      <c r="I33" s="34" t="str">
        <f t="shared" si="1"/>
        <v>N</v>
      </c>
    </row>
    <row r="34" spans="1:9" ht="12.75" customHeight="1" x14ac:dyDescent="0.2">
      <c r="A34" s="4"/>
      <c r="B34" s="4"/>
      <c r="C34" s="114"/>
      <c r="D34" s="91" t="s">
        <v>29</v>
      </c>
      <c r="E34" s="87" t="s">
        <v>5</v>
      </c>
      <c r="F34" s="118">
        <v>50</v>
      </c>
      <c r="G34" s="119"/>
      <c r="H34" s="15">
        <v>10</v>
      </c>
      <c r="I34" s="35" t="str">
        <f t="shared" ref="I34:I35" si="3">IF(H34&lt;F34,"N","Y")</f>
        <v>N</v>
      </c>
    </row>
    <row r="35" spans="1:9" ht="12.75" customHeight="1" thickBot="1" x14ac:dyDescent="0.25">
      <c r="A35" s="4"/>
      <c r="B35" s="4"/>
      <c r="C35" s="115"/>
      <c r="D35" s="88" t="s">
        <v>10</v>
      </c>
      <c r="E35" s="89" t="s">
        <v>11</v>
      </c>
      <c r="F35" s="120">
        <v>50</v>
      </c>
      <c r="G35" s="121"/>
      <c r="H35" s="77">
        <v>6.98</v>
      </c>
      <c r="I35" s="37" t="str">
        <f t="shared" si="3"/>
        <v>N</v>
      </c>
    </row>
    <row r="36" spans="1:9" x14ac:dyDescent="0.2">
      <c r="C36" s="113">
        <v>42605</v>
      </c>
      <c r="D36" s="78" t="s">
        <v>6</v>
      </c>
      <c r="E36" s="79" t="s">
        <v>6</v>
      </c>
      <c r="F36" s="116" t="s">
        <v>13</v>
      </c>
      <c r="G36" s="117"/>
      <c r="H36" s="27">
        <v>8.1300000000000008</v>
      </c>
      <c r="I36" s="28" t="str">
        <f>IF(AND(H36&gt;6,H36&lt;8.5),"N","Y")</f>
        <v>N</v>
      </c>
    </row>
    <row r="37" spans="1:9" x14ac:dyDescent="0.2">
      <c r="C37" s="114"/>
      <c r="D37" s="83" t="s">
        <v>29</v>
      </c>
      <c r="E37" s="65" t="s">
        <v>5</v>
      </c>
      <c r="F37" s="118">
        <v>50</v>
      </c>
      <c r="G37" s="119"/>
      <c r="H37" s="11">
        <v>10</v>
      </c>
      <c r="I37" s="29" t="str">
        <f>IF(H37&lt;F37,"N","Y")</f>
        <v>N</v>
      </c>
    </row>
    <row r="38" spans="1:9" ht="13.5" thickBot="1" x14ac:dyDescent="0.25">
      <c r="C38" s="115"/>
      <c r="D38" s="81" t="s">
        <v>10</v>
      </c>
      <c r="E38" s="67" t="s">
        <v>11</v>
      </c>
      <c r="F38" s="120">
        <v>50</v>
      </c>
      <c r="G38" s="121"/>
      <c r="H38" s="31">
        <v>14.5</v>
      </c>
      <c r="I38" s="32" t="str">
        <f t="shared" ref="I38" si="4">IF(H38&lt;F38,"N","Y")</f>
        <v>N</v>
      </c>
    </row>
    <row r="39" spans="1:9" x14ac:dyDescent="0.2">
      <c r="C39" s="113">
        <v>42608</v>
      </c>
      <c r="D39" s="84" t="s">
        <v>6</v>
      </c>
      <c r="E39" s="85" t="s">
        <v>6</v>
      </c>
      <c r="F39" s="116" t="s">
        <v>13</v>
      </c>
      <c r="G39" s="117"/>
      <c r="H39" s="69">
        <v>7.27</v>
      </c>
      <c r="I39" s="70" t="str">
        <f t="shared" ref="I39" si="5">IF(AND(H39&gt;6,H39&lt;8.5),"N","Y")</f>
        <v>N</v>
      </c>
    </row>
    <row r="40" spans="1:9" x14ac:dyDescent="0.2">
      <c r="A40" s="4"/>
      <c r="B40" s="4"/>
      <c r="C40" s="114"/>
      <c r="D40" s="91" t="s">
        <v>29</v>
      </c>
      <c r="E40" s="87" t="s">
        <v>5</v>
      </c>
      <c r="F40" s="118">
        <v>50</v>
      </c>
      <c r="G40" s="119"/>
      <c r="H40" s="71">
        <v>10</v>
      </c>
      <c r="I40" s="72" t="str">
        <f t="shared" ref="I40:I41" si="6">IF(H40&lt;F40,"N","Y")</f>
        <v>N</v>
      </c>
    </row>
    <row r="41" spans="1:9" ht="13.5" thickBot="1" x14ac:dyDescent="0.25">
      <c r="C41" s="115"/>
      <c r="D41" s="88" t="s">
        <v>10</v>
      </c>
      <c r="E41" s="89" t="s">
        <v>11</v>
      </c>
      <c r="F41" s="120">
        <v>50</v>
      </c>
      <c r="G41" s="121"/>
      <c r="H41" s="73">
        <v>8.7899999999999991</v>
      </c>
      <c r="I41" s="74" t="str">
        <f t="shared" si="6"/>
        <v>N</v>
      </c>
    </row>
    <row r="42" spans="1:9" x14ac:dyDescent="0.2">
      <c r="C42" s="113">
        <v>42609</v>
      </c>
      <c r="D42" s="78" t="s">
        <v>6</v>
      </c>
      <c r="E42" s="79" t="s">
        <v>6</v>
      </c>
      <c r="F42" s="116" t="s">
        <v>13</v>
      </c>
      <c r="G42" s="117"/>
      <c r="H42" s="27">
        <v>7.49</v>
      </c>
      <c r="I42" s="28" t="str">
        <f t="shared" ref="I42" si="7">IF(AND(H42&gt;6,H42&lt;8.5),"N","Y")</f>
        <v>N</v>
      </c>
    </row>
    <row r="43" spans="1:9" x14ac:dyDescent="0.2">
      <c r="C43" s="114"/>
      <c r="D43" s="83" t="s">
        <v>29</v>
      </c>
      <c r="E43" s="65" t="s">
        <v>5</v>
      </c>
      <c r="F43" s="118">
        <v>50</v>
      </c>
      <c r="G43" s="119"/>
      <c r="H43" s="11">
        <v>10</v>
      </c>
      <c r="I43" s="29" t="str">
        <f t="shared" ref="I43:I44" si="8">IF(H43&lt;F43,"N","Y")</f>
        <v>N</v>
      </c>
    </row>
    <row r="44" spans="1:9" ht="13.5" thickBot="1" x14ac:dyDescent="0.25">
      <c r="C44" s="115"/>
      <c r="D44" s="81" t="s">
        <v>10</v>
      </c>
      <c r="E44" s="67" t="s">
        <v>11</v>
      </c>
      <c r="F44" s="120">
        <v>50</v>
      </c>
      <c r="G44" s="121"/>
      <c r="H44" s="31">
        <v>4.4800000000000004</v>
      </c>
      <c r="I44" s="32" t="str">
        <f t="shared" si="8"/>
        <v>N</v>
      </c>
    </row>
    <row r="45" spans="1:9" x14ac:dyDescent="0.2">
      <c r="C45" s="113">
        <v>42610</v>
      </c>
      <c r="D45" s="84" t="s">
        <v>6</v>
      </c>
      <c r="E45" s="85" t="s">
        <v>6</v>
      </c>
      <c r="F45" s="116" t="s">
        <v>13</v>
      </c>
      <c r="G45" s="117"/>
      <c r="H45" s="69">
        <v>7.51</v>
      </c>
      <c r="I45" s="70" t="str">
        <f t="shared" ref="I45" si="9">IF(AND(H45&gt;6,H45&lt;8.5),"N","Y")</f>
        <v>N</v>
      </c>
    </row>
    <row r="46" spans="1:9" x14ac:dyDescent="0.2">
      <c r="C46" s="114"/>
      <c r="D46" s="91" t="s">
        <v>29</v>
      </c>
      <c r="E46" s="87" t="s">
        <v>5</v>
      </c>
      <c r="F46" s="118">
        <v>50</v>
      </c>
      <c r="G46" s="119"/>
      <c r="H46" s="71">
        <v>10</v>
      </c>
      <c r="I46" s="72" t="str">
        <f t="shared" ref="I46:I47" si="10">IF(H46&lt;F46,"N","Y")</f>
        <v>N</v>
      </c>
    </row>
    <row r="47" spans="1:9" ht="13.5" thickBot="1" x14ac:dyDescent="0.25">
      <c r="C47" s="115"/>
      <c r="D47" s="88" t="s">
        <v>10</v>
      </c>
      <c r="E47" s="89" t="s">
        <v>11</v>
      </c>
      <c r="F47" s="120">
        <v>50</v>
      </c>
      <c r="G47" s="121"/>
      <c r="H47" s="73">
        <v>6.1</v>
      </c>
      <c r="I47" s="74" t="str">
        <f t="shared" si="10"/>
        <v>N</v>
      </c>
    </row>
    <row r="48" spans="1:9" x14ac:dyDescent="0.2">
      <c r="C48" s="113">
        <v>42612</v>
      </c>
      <c r="D48" s="78" t="s">
        <v>6</v>
      </c>
      <c r="E48" s="79" t="s">
        <v>6</v>
      </c>
      <c r="F48" s="116" t="s">
        <v>13</v>
      </c>
      <c r="G48" s="117"/>
      <c r="H48" s="27">
        <v>7.49</v>
      </c>
      <c r="I48" s="28" t="str">
        <f t="shared" ref="I48" si="11">IF(AND(H48&gt;6,H48&lt;8.5),"N","Y")</f>
        <v>N</v>
      </c>
    </row>
    <row r="49" spans="3:9" x14ac:dyDescent="0.2">
      <c r="C49" s="114"/>
      <c r="D49" s="83" t="s">
        <v>29</v>
      </c>
      <c r="E49" s="65" t="s">
        <v>5</v>
      </c>
      <c r="F49" s="118">
        <v>50</v>
      </c>
      <c r="G49" s="119"/>
      <c r="H49" s="11">
        <v>10</v>
      </c>
      <c r="I49" s="29" t="str">
        <f t="shared" ref="I49:I50" si="12">IF(H49&lt;F49,"N","Y")</f>
        <v>N</v>
      </c>
    </row>
    <row r="50" spans="3:9" ht="13.5" thickBot="1" x14ac:dyDescent="0.25">
      <c r="C50" s="115"/>
      <c r="D50" s="81" t="s">
        <v>10</v>
      </c>
      <c r="E50" s="67" t="s">
        <v>11</v>
      </c>
      <c r="F50" s="120">
        <v>50</v>
      </c>
      <c r="G50" s="121"/>
      <c r="H50" s="31">
        <v>3.69</v>
      </c>
      <c r="I50" s="32" t="str">
        <f t="shared" si="12"/>
        <v>N</v>
      </c>
    </row>
  </sheetData>
  <sheetProtection algorithmName="SHA-512" hashValue="pfBCNcD0SZ8buOQMDchGDg711md1/uII62rLOjqBwiUzNMjsb6T99zlgFGFGMVX+w75UD/mwJt6BJxfavOLylg==" saltValue="ZqG9JKw7b55WXV8KlcTtrQ==" spinCount="100000" sheet="1" objects="1" scenarios="1"/>
  <mergeCells count="51">
    <mergeCell ref="C48:C50"/>
    <mergeCell ref="F48:G48"/>
    <mergeCell ref="F49:G49"/>
    <mergeCell ref="F50:G50"/>
    <mergeCell ref="C42:C44"/>
    <mergeCell ref="F42:G42"/>
    <mergeCell ref="F43:G43"/>
    <mergeCell ref="F44:G44"/>
    <mergeCell ref="C45:C47"/>
    <mergeCell ref="F45:G45"/>
    <mergeCell ref="F46:G46"/>
    <mergeCell ref="F47:G47"/>
    <mergeCell ref="C36:C38"/>
    <mergeCell ref="F36:G36"/>
    <mergeCell ref="F37:G37"/>
    <mergeCell ref="F38:G38"/>
    <mergeCell ref="C39:C41"/>
    <mergeCell ref="F39:G39"/>
    <mergeCell ref="F40:G40"/>
    <mergeCell ref="F41:G41"/>
    <mergeCell ref="A27:B27"/>
    <mergeCell ref="C27:C29"/>
    <mergeCell ref="F27:G27"/>
    <mergeCell ref="F28:G28"/>
    <mergeCell ref="F29:G29"/>
    <mergeCell ref="A11:B11"/>
    <mergeCell ref="C25:C26"/>
    <mergeCell ref="E25:E26"/>
    <mergeCell ref="C11:G11"/>
    <mergeCell ref="E17:F17"/>
    <mergeCell ref="C30:C32"/>
    <mergeCell ref="C33:C35"/>
    <mergeCell ref="I15:I16"/>
    <mergeCell ref="A15:B15"/>
    <mergeCell ref="D15:D16"/>
    <mergeCell ref="C15:C16"/>
    <mergeCell ref="E15:F16"/>
    <mergeCell ref="E18:F18"/>
    <mergeCell ref="E19:F19"/>
    <mergeCell ref="G15:G16"/>
    <mergeCell ref="H15:H16"/>
    <mergeCell ref="D25:D26"/>
    <mergeCell ref="I25:I26"/>
    <mergeCell ref="H25:H26"/>
    <mergeCell ref="F25:G26"/>
    <mergeCell ref="F30:G30"/>
    <mergeCell ref="F31:G31"/>
    <mergeCell ref="F32:G32"/>
    <mergeCell ref="F33:G33"/>
    <mergeCell ref="F34:G34"/>
    <mergeCell ref="F35:G35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58">
        <v>42614</v>
      </c>
    </row>
    <row r="2" spans="1:9" ht="18" customHeight="1" x14ac:dyDescent="0.25">
      <c r="A2" s="25" t="s">
        <v>23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25</v>
      </c>
    </row>
    <row r="6" spans="1:9" ht="15" x14ac:dyDescent="0.25">
      <c r="A6" s="17"/>
    </row>
    <row r="7" spans="1:9" x14ac:dyDescent="0.2">
      <c r="A7" s="50" t="s">
        <v>26</v>
      </c>
      <c r="B7" s="50"/>
      <c r="C7" s="16"/>
      <c r="D7" s="16"/>
      <c r="E7" s="16"/>
      <c r="F7" s="16"/>
      <c r="G7" s="16"/>
    </row>
    <row r="8" spans="1:9" ht="15" customHeight="1" x14ac:dyDescent="0.2">
      <c r="A8" s="48"/>
      <c r="B8" s="48"/>
      <c r="C8" s="49"/>
      <c r="D8" s="49"/>
      <c r="E8" s="49"/>
      <c r="F8" s="49"/>
      <c r="G8" s="49"/>
    </row>
    <row r="9" spans="1:9" ht="15" x14ac:dyDescent="0.25">
      <c r="A9" s="17" t="s">
        <v>24</v>
      </c>
    </row>
    <row r="10" spans="1:9" ht="15" customHeight="1" x14ac:dyDescent="0.25">
      <c r="A10" s="17"/>
    </row>
    <row r="11" spans="1:9" ht="30" customHeight="1" x14ac:dyDescent="0.2">
      <c r="A11" s="93" t="s">
        <v>16</v>
      </c>
      <c r="B11" s="93"/>
      <c r="C11" s="94" t="s">
        <v>20</v>
      </c>
      <c r="D11" s="94"/>
      <c r="E11" s="94"/>
      <c r="F11" s="94"/>
      <c r="G11" s="94"/>
    </row>
    <row r="12" spans="1:9" x14ac:dyDescent="0.2">
      <c r="A12" s="12"/>
      <c r="B12" s="12"/>
      <c r="C12" s="13"/>
      <c r="D12" s="13"/>
      <c r="E12" s="13"/>
      <c r="F12" s="13"/>
      <c r="G12" s="13"/>
    </row>
    <row r="13" spans="1:9" ht="15" x14ac:dyDescent="0.25">
      <c r="A13" s="17" t="s">
        <v>19</v>
      </c>
    </row>
    <row r="14" spans="1:9" ht="15.75" thickBot="1" x14ac:dyDescent="0.3">
      <c r="A14" s="17"/>
    </row>
    <row r="15" spans="1:9" ht="15.95" customHeight="1" x14ac:dyDescent="0.2">
      <c r="A15" s="95" t="s">
        <v>16</v>
      </c>
      <c r="B15" s="96"/>
      <c r="C15" s="97" t="s">
        <v>0</v>
      </c>
      <c r="D15" s="99" t="s">
        <v>1</v>
      </c>
      <c r="E15" s="101" t="s">
        <v>12</v>
      </c>
      <c r="F15" s="101"/>
      <c r="G15" s="103" t="s">
        <v>2</v>
      </c>
      <c r="H15" s="103" t="s">
        <v>3</v>
      </c>
      <c r="I15" s="105" t="s">
        <v>4</v>
      </c>
    </row>
    <row r="16" spans="1:9" ht="15.95" customHeight="1" thickBot="1" x14ac:dyDescent="0.25">
      <c r="B16" s="18"/>
      <c r="C16" s="98"/>
      <c r="D16" s="100"/>
      <c r="E16" s="102"/>
      <c r="F16" s="102"/>
      <c r="G16" s="104"/>
      <c r="H16" s="104"/>
      <c r="I16" s="106"/>
    </row>
    <row r="17" spans="1:13" ht="12.75" customHeight="1" x14ac:dyDescent="0.2">
      <c r="A17" s="4"/>
      <c r="B17" s="19"/>
      <c r="C17" s="40" t="s">
        <v>6</v>
      </c>
      <c r="D17" s="26" t="s">
        <v>6</v>
      </c>
      <c r="E17" s="107" t="s">
        <v>13</v>
      </c>
      <c r="F17" s="108"/>
      <c r="G17" s="51">
        <f>MIN(H27,H30)</f>
        <v>7.16</v>
      </c>
      <c r="H17" s="51">
        <f>MAX(H27,H30)</f>
        <v>7.23</v>
      </c>
      <c r="I17" s="60">
        <f>AVERAGE(H27,H30)</f>
        <v>7.1950000000000003</v>
      </c>
      <c r="J17" s="20"/>
      <c r="K17" s="21"/>
      <c r="L17" s="21"/>
      <c r="M17" s="21"/>
    </row>
    <row r="18" spans="1:13" x14ac:dyDescent="0.2">
      <c r="A18" s="4"/>
      <c r="B18" s="10"/>
      <c r="C18" s="43" t="s">
        <v>9</v>
      </c>
      <c r="D18" s="9" t="s">
        <v>5</v>
      </c>
      <c r="E18" s="109">
        <v>50</v>
      </c>
      <c r="F18" s="109"/>
      <c r="G18" s="24">
        <f t="shared" ref="G18:G19" si="0">MIN(H28,H31)</f>
        <v>10</v>
      </c>
      <c r="H18" s="24">
        <f t="shared" ref="H18:H19" si="1">MAX(H28,H31)</f>
        <v>10</v>
      </c>
      <c r="I18" s="44">
        <f t="shared" ref="I18:I19" si="2">AVERAGE(H28,H31)</f>
        <v>10</v>
      </c>
      <c r="J18" s="22"/>
      <c r="K18" s="21"/>
      <c r="L18" s="21"/>
      <c r="M18" s="21"/>
    </row>
    <row r="19" spans="1:13" ht="12.75" customHeight="1" thickBot="1" x14ac:dyDescent="0.25">
      <c r="A19" s="4"/>
      <c r="B19" s="10"/>
      <c r="C19" s="45" t="s">
        <v>10</v>
      </c>
      <c r="D19" s="30" t="s">
        <v>11</v>
      </c>
      <c r="E19" s="110">
        <v>50</v>
      </c>
      <c r="F19" s="110"/>
      <c r="G19" s="61">
        <f t="shared" si="0"/>
        <v>6.39</v>
      </c>
      <c r="H19" s="61">
        <f t="shared" si="1"/>
        <v>8.36</v>
      </c>
      <c r="I19" s="62">
        <f t="shared" si="2"/>
        <v>7.375</v>
      </c>
      <c r="J19" s="22"/>
      <c r="K19" s="21"/>
      <c r="L19" s="21"/>
      <c r="M19" s="21"/>
    </row>
    <row r="20" spans="1:13" ht="12.75" customHeight="1" x14ac:dyDescent="0.2">
      <c r="A20" s="4"/>
      <c r="B20" s="10"/>
      <c r="C20" s="10"/>
      <c r="D20" s="22"/>
      <c r="E20" s="23"/>
      <c r="F20" s="23"/>
      <c r="G20" s="10"/>
      <c r="H20" s="10"/>
      <c r="I20" s="10"/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7" t="s">
        <v>22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122" t="s">
        <v>14</v>
      </c>
      <c r="D25" s="124" t="s">
        <v>0</v>
      </c>
      <c r="E25" s="124" t="s">
        <v>1</v>
      </c>
      <c r="F25" s="127" t="s">
        <v>12</v>
      </c>
      <c r="G25" s="128"/>
      <c r="H25" s="131" t="s">
        <v>17</v>
      </c>
      <c r="I25" s="111" t="s">
        <v>18</v>
      </c>
    </row>
    <row r="26" spans="1:13" ht="25.5" customHeight="1" thickBot="1" x14ac:dyDescent="0.25">
      <c r="A26" s="4"/>
      <c r="B26" s="4"/>
      <c r="C26" s="123"/>
      <c r="D26" s="125"/>
      <c r="E26" s="126"/>
      <c r="F26" s="129"/>
      <c r="G26" s="130"/>
      <c r="H26" s="125"/>
      <c r="I26" s="112"/>
    </row>
    <row r="27" spans="1:13" ht="12.75" customHeight="1" x14ac:dyDescent="0.2">
      <c r="A27" s="95" t="s">
        <v>16</v>
      </c>
      <c r="B27" s="96"/>
      <c r="C27" s="113">
        <v>42616</v>
      </c>
      <c r="D27" s="78" t="s">
        <v>6</v>
      </c>
      <c r="E27" s="79" t="s">
        <v>6</v>
      </c>
      <c r="F27" s="116" t="s">
        <v>13</v>
      </c>
      <c r="G27" s="117"/>
      <c r="H27" s="27">
        <v>7.16</v>
      </c>
      <c r="I27" s="28" t="str">
        <f>IF(AND(H27&gt;6,H27&lt;8.5),"N","Y")</f>
        <v>N</v>
      </c>
    </row>
    <row r="28" spans="1:13" ht="12.75" customHeight="1" x14ac:dyDescent="0.2">
      <c r="A28" s="4"/>
      <c r="B28" s="4"/>
      <c r="C28" s="114"/>
      <c r="D28" s="80" t="s">
        <v>29</v>
      </c>
      <c r="E28" s="65" t="s">
        <v>5</v>
      </c>
      <c r="F28" s="118">
        <v>50</v>
      </c>
      <c r="G28" s="119"/>
      <c r="H28" s="11">
        <v>10</v>
      </c>
      <c r="I28" s="38" t="str">
        <f>IF(H28&lt;F28,"N","Y")</f>
        <v>N</v>
      </c>
    </row>
    <row r="29" spans="1:13" ht="12.75" customHeight="1" thickBot="1" x14ac:dyDescent="0.25">
      <c r="A29" s="4"/>
      <c r="B29" s="4"/>
      <c r="C29" s="115"/>
      <c r="D29" s="81" t="s">
        <v>10</v>
      </c>
      <c r="E29" s="67" t="s">
        <v>11</v>
      </c>
      <c r="F29" s="120">
        <v>50</v>
      </c>
      <c r="G29" s="121"/>
      <c r="H29" s="31">
        <v>6.39</v>
      </c>
      <c r="I29" s="39" t="str">
        <f t="shared" ref="I29:I32" si="3">IF(H29&lt;F29,"N","Y")</f>
        <v>N</v>
      </c>
    </row>
    <row r="30" spans="1:13" ht="12.75" customHeight="1" x14ac:dyDescent="0.2">
      <c r="C30" s="113">
        <v>42618</v>
      </c>
      <c r="D30" s="84" t="s">
        <v>6</v>
      </c>
      <c r="E30" s="85" t="s">
        <v>6</v>
      </c>
      <c r="F30" s="116" t="s">
        <v>13</v>
      </c>
      <c r="G30" s="117"/>
      <c r="H30" s="33">
        <v>7.23</v>
      </c>
      <c r="I30" s="34" t="str">
        <f>IF(AND(H30&gt;6,H30&lt;8.5),"N","Y")</f>
        <v>N</v>
      </c>
    </row>
    <row r="31" spans="1:13" ht="12.75" customHeight="1" x14ac:dyDescent="0.2">
      <c r="A31" s="4"/>
      <c r="B31" s="4"/>
      <c r="C31" s="114"/>
      <c r="D31" s="86" t="s">
        <v>29</v>
      </c>
      <c r="E31" s="87" t="s">
        <v>5</v>
      </c>
      <c r="F31" s="118">
        <v>50</v>
      </c>
      <c r="G31" s="119"/>
      <c r="H31" s="15">
        <v>10</v>
      </c>
      <c r="I31" s="35" t="str">
        <f>IF(H31&lt;F31,"N","Y")</f>
        <v>N</v>
      </c>
    </row>
    <row r="32" spans="1:13" ht="12.75" customHeight="1" thickBot="1" x14ac:dyDescent="0.25">
      <c r="A32" s="4"/>
      <c r="B32" s="4"/>
      <c r="C32" s="115"/>
      <c r="D32" s="88" t="s">
        <v>10</v>
      </c>
      <c r="E32" s="89" t="s">
        <v>11</v>
      </c>
      <c r="F32" s="120">
        <v>50</v>
      </c>
      <c r="G32" s="121"/>
      <c r="H32" s="77">
        <v>8.36</v>
      </c>
      <c r="I32" s="37" t="str">
        <f t="shared" si="3"/>
        <v>N</v>
      </c>
    </row>
    <row r="34" spans="1:2" x14ac:dyDescent="0.2">
      <c r="A34" s="4"/>
      <c r="B34" s="4"/>
    </row>
  </sheetData>
  <sheetProtection algorithmName="SHA-512" hashValue="O6HkHKSoKGhwUi74EjSYvaaimOpdfulktV+6LZ4K+1vCeKrtGPF30SUOHF2PJ4YEUl7gneDrwdK+TZ+QZu4gVw==" saltValue="8mdlGHhqfSWEjD/kWoeXeQ==" spinCount="100000" sheet="1" objects="1" scenarios="1"/>
  <mergeCells count="27">
    <mergeCell ref="A11:B11"/>
    <mergeCell ref="C11:G11"/>
    <mergeCell ref="A15:B15"/>
    <mergeCell ref="C15:C16"/>
    <mergeCell ref="D15:D16"/>
    <mergeCell ref="E15:F16"/>
    <mergeCell ref="G15:G16"/>
    <mergeCell ref="H15:H16"/>
    <mergeCell ref="I15:I16"/>
    <mergeCell ref="E17:F17"/>
    <mergeCell ref="E18:F18"/>
    <mergeCell ref="E19:F19"/>
    <mergeCell ref="A27:B27"/>
    <mergeCell ref="C27:C29"/>
    <mergeCell ref="F27:G27"/>
    <mergeCell ref="F28:G28"/>
    <mergeCell ref="F29:G29"/>
    <mergeCell ref="C30:C32"/>
    <mergeCell ref="F30:G30"/>
    <mergeCell ref="F31:G31"/>
    <mergeCell ref="F32:G32"/>
    <mergeCell ref="I25:I26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- 2016</vt:lpstr>
      <vt:lpstr>Feb - 2016</vt:lpstr>
      <vt:lpstr>Mar - 2016</vt:lpstr>
      <vt:lpstr>Apr - 2016</vt:lpstr>
      <vt:lpstr>May - 2016</vt:lpstr>
      <vt:lpstr>Jun - 2016</vt:lpstr>
      <vt:lpstr>Jul - 2016</vt:lpstr>
      <vt:lpstr>Aug - 2016</vt:lpstr>
      <vt:lpstr>Sep - 2016</vt:lpstr>
      <vt:lpstr>Oct - 2016</vt:lpstr>
      <vt:lpstr>Nov - 2016</vt:lpstr>
      <vt:lpstr>Dec - 2016</vt:lpstr>
      <vt:lpstr>'Apr - 2016'!Print_Area</vt:lpstr>
      <vt:lpstr>'Aug - 2016'!Print_Area</vt:lpstr>
      <vt:lpstr>'Dec - 2016'!Print_Area</vt:lpstr>
      <vt:lpstr>'Feb - 2016'!Print_Area</vt:lpstr>
      <vt:lpstr>'Jan - 2016'!Print_Area</vt:lpstr>
      <vt:lpstr>'Jul - 2016'!Print_Area</vt:lpstr>
      <vt:lpstr>'Jun - 2016'!Print_Area</vt:lpstr>
      <vt:lpstr>'Mar - 2016'!Print_Area</vt:lpstr>
      <vt:lpstr>'May - 2016'!Print_Area</vt:lpstr>
      <vt:lpstr>'Nov - 2016'!Print_Area</vt:lpstr>
      <vt:lpstr>'Oct - 2016'!Print_Area</vt:lpstr>
      <vt:lpstr>'Sep - 2016'!Print_Area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2016-08-23T02:41:08Z</cp:lastPrinted>
  <dcterms:created xsi:type="dcterms:W3CDTF">2016-02-01T21:38:37Z</dcterms:created>
  <dcterms:modified xsi:type="dcterms:W3CDTF">2017-02-20T22:07:56Z</dcterms:modified>
</cp:coreProperties>
</file>